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Default Extension="png" ContentType="image/png"/>
  <Override PartName="/xl/drawings/drawing2.xml" ContentType="application/vnd.openxmlformats-officedocument.drawing+xml"/>
  <Override PartName="/xl/drawings/drawing3.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netorg20529090.sharepoint.com/sites/Valexis/Shared Documents/Business Development/"/>
    </mc:Choice>
  </mc:AlternateContent>
  <xr:revisionPtr revIDLastSave="52" documentId="8_{F91AA1B9-9AD8-0648-B6CA-7308A4FE3157}" xr6:coauthVersionLast="47" xr6:coauthVersionMax="47" xr10:uidLastSave="{DBEE4B72-8C2F-FE42-A3CA-8E8F4CF907F6}"/>
  <bookViews>
    <workbookView xWindow="0" yWindow="600" windowWidth="33600" windowHeight="20020" tabRatio="500" activeTab="1" xr2:uid="{00000000-000D-0000-FFFF-FFFF00000000}"/>
  </bookViews>
  <sheets>
    <sheet name="How to Use" sheetId="1" r:id="rId1"/>
    <sheet name="Question Bank" sheetId="2" r:id="rId2"/>
    <sheet name="Lever Summary" sheetId="3" r:id="rId3"/>
  </sheets>
  <definedNames>
    <definedName name="_xlnm._FilterDatabase" localSheetId="1" hidden="1">'Question Bank'!$A$1:$L$101</definedName>
    <definedName name="_xlnm.Print_Area" localSheetId="0">'How to Use'!$A$1:$D$35</definedName>
    <definedName name="_xlnm.Print_Area" localSheetId="1">'Question Bank'!$A$1:$H$101</definedName>
    <definedName name="_xlnm.Print_Titles" localSheetId="1">'Question Bank'!$1:$1</definedName>
  </definedNames>
  <calcPr calcId="191029" fullCalcOnLoad="1" iterateCount="0" calcOnSave="0" concurrentCalc="0"/>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I1" authorId="0" shapeId="0" xr:uid="{00000000-0006-0000-0100-000001000000}">
      <text>
        <r>
          <rPr>
            <sz val="10"/>
            <color rgb="FF000000"/>
            <rFont val="Arial"/>
            <family val="2"/>
          </rPr>
          <t>Input columns. Everything to the left is the bank; everything from here is yours.</t>
        </r>
      </text>
    </comment>
  </commentList>
</comments>
</file>

<file path=xl/sharedStrings.xml><?xml version="1.0" encoding="utf-8"?>
<sst xmlns="http://schemas.openxmlformats.org/spreadsheetml/2006/main" count="1196" uniqueCount="665">
  <si>
    <t>VALEXIS CONSULTING</t>
  </si>
  <si>
    <t>Operational Due Diligence Question Bank</t>
  </si>
  <si>
    <t>100 operational questions for a deal team, organised by Enterprise Value Lever</t>
  </si>
  <si>
    <t>ILLUSTRATIVE EXAMPLE — the tracker columns below are populated with fictional data so the Lever Summary can be seen working. This is not a real engagement.</t>
  </si>
  <si>
    <t>WHAT THIS IS</t>
  </si>
  <si>
    <t>A working question set for operational due diligence on a mid-market business. It is not a checklist to be worked through end to end — it is a bank to draw from, sequenced by the six Enterprise Value Levers so that gaps in coverage are visible.</t>
  </si>
  <si>
    <t>Every question carries three things a generic request list does not: why it matters commercially, what a weak answer sounds like, and the evidence to ask for. The weak-answer column is the one to read before a management meeting.</t>
  </si>
  <si>
    <t>HOW TO USE IT</t>
  </si>
  <si>
    <t>Filter first</t>
  </si>
  <si>
    <t>Filter the Question Bank tab by Lever and by Priority. 76 questions are marked Core and cover a standard scope; the remaining 24 are Deep-dive, for where the investment thesis concentrates risk.</t>
  </si>
  <si>
    <t>Assign</t>
  </si>
  <si>
    <t>Put a name in the Owner column. Questions without an owner do not get asked.</t>
  </si>
  <si>
    <t>Track</t>
  </si>
  <si>
    <t>Status and Flag are dropdowns. Flag colours itself — Red, Amber or Green — and the Lever Summary tab rolls those up so coverage and concern are visible by lever without any further work.</t>
  </si>
  <si>
    <t>Adapt</t>
  </si>
  <si>
    <t>Delete what does not apply. A question bank used at 60% is worth more than one abandoned at 100%.</t>
  </si>
  <si>
    <t>THE COLUMNS</t>
  </si>
  <si>
    <t>Question</t>
  </si>
  <si>
    <t>Ask it in these words. The phrasing is deliberate — several are constructed so that a comfortable answer is itself informative.</t>
  </si>
  <si>
    <t>Why it matters</t>
  </si>
  <si>
    <t>The commercial reason the question is on the list. Use it to decide what to cut when time is short.</t>
  </si>
  <si>
    <t>What a weak answer sounds like</t>
  </si>
  <si>
    <t>The response that sounds adequate in the room and is not. This is where most diligence stops too early.</t>
  </si>
  <si>
    <t>Evidence to request</t>
  </si>
  <si>
    <t>The document or dataset that turns an assertion into a finding.</t>
  </si>
  <si>
    <t>Owner, Status, Flag, Notes</t>
  </si>
  <si>
    <t>Yours to fill in. Shaded to show they are input columns.</t>
  </si>
  <si>
    <t>ONE QUESTION ABOVE THE OTHERS</t>
  </si>
  <si>
    <t>TE-03</t>
  </si>
  <si>
    <t>“Of the EBITDA improvement planned last year, what proportion was actually banked and visible in the P&amp;L?”  If you ask only one question from this bank, ask that one. It converts every assumption in the value creation plan into an evidenced rate, and management rarely expects it. An admission that it has never been measured is itself the finding.</t>
  </si>
  <si>
    <t>FROM VALEXIS</t>
  </si>
  <si>
    <t>Valexis is an operating partner to UK private equity firms and their mid-market portfolio companies. We build Enterprise Value across the hold period — commercial growth, operational excellence, technology, data and AI, leadership, and the transformation capability that turns a plan into banked EBITDA.</t>
  </si>
  <si>
    <t>If this bank surfaces something you want a second view on, a 30-Minute Value Creation Diagnostic is the fastest way to get one. hello@valexis.com  ·  www.valexis.com</t>
  </si>
  <si>
    <t>Use of this document is at the user's own discretion. It is a diligence aid, not advice, and does not replace professional, legal or financial counsel.</t>
  </si>
  <si>
    <t>Ref</t>
  </si>
  <si>
    <t>Lever</t>
  </si>
  <si>
    <t>Theme</t>
  </si>
  <si>
    <t>Priority</t>
  </si>
  <si>
    <t>Owner</t>
  </si>
  <si>
    <t>Status</t>
  </si>
  <si>
    <t>Flag</t>
  </si>
  <si>
    <t>Answer</t>
  </si>
  <si>
    <t>CG-01</t>
  </si>
  <si>
    <t>Commercial Growth</t>
  </si>
  <si>
    <t>Revenue quality</t>
  </si>
  <si>
    <t>What proportion of revenue is contracted, recurring or repeat, and what is the weighted average remaining contract length?</t>
  </si>
  <si>
    <t>Revenue quality drives the multiple more than revenue growth does. A buyer pays for predictability.</t>
  </si>
  <si>
    <t>"Most of our customers come back every year" — repeat behaviour described rather than contracted, with no weighted average offered.</t>
  </si>
  <si>
    <t>Contract register with start and end dates, revenue by contract type for 36 months.</t>
  </si>
  <si>
    <t>Core</t>
  </si>
  <si>
    <t>CDD</t>
  </si>
  <si>
    <t>Closed</t>
  </si>
  <si>
    <t>Green</t>
  </si>
  <si>
    <t>CG-02</t>
  </si>
  <si>
    <t>How much of last year's growth came from volume, price, mix and acquisition respectively?</t>
  </si>
  <si>
    <t>A plan that assumes continued growth without knowing its source is assuming the wrong lever will keep working.</t>
  </si>
  <si>
    <t>A single growth percentage with no decomposition, or a decomposition produced for the first time in the data room.</t>
  </si>
  <si>
    <t>Bridge analysis of revenue movement year on year.</t>
  </si>
  <si>
    <t>CG-03</t>
  </si>
  <si>
    <t>Customer concentration</t>
  </si>
  <si>
    <t>What share of revenue and of gross profit sits with the top five and top ten customers, and how has that moved over three years?</t>
  </si>
  <si>
    <t>Concentration caps the exit multiple and is the single most common reason a buyer re-trades.</t>
  </si>
  <si>
    <t>Concentration given on revenue only. Gross profit concentration is usually worse and is the number that matters.</t>
  </si>
  <si>
    <t>Customer-level revenue and margin, ranked, three years.</t>
  </si>
  <si>
    <t>Reviewed</t>
  </si>
  <si>
    <t>Red</t>
  </si>
  <si>
    <t>Top 5 = 61% of gross profit, up from 48%. Largest account on rolling 30-day terms.</t>
  </si>
  <si>
    <t>CG-04</t>
  </si>
  <si>
    <t>Which customer relationships depend on a named individual rather than on the business?</t>
  </si>
  <si>
    <t>Key-person revenue risk transfers badly and is rarely disclosed voluntarily.</t>
  </si>
  <si>
    <t>"Our whole team has relationships across the account" — offered without evidence of multi-threading.</t>
  </si>
  <si>
    <t>Account ownership map; contact log or CRM activity by account.</t>
  </si>
  <si>
    <t>Deep-dive</t>
  </si>
  <si>
    <t>CG-05</t>
  </si>
  <si>
    <t>Pricing</t>
  </si>
  <si>
    <t>When did you last take a price increase, what was the realised versus list increase, and what churn followed?</t>
  </si>
  <si>
    <t>Unexercised pricing power is the fastest EBITDA lever in the first 100 days and the easiest to over-claim.</t>
  </si>
  <si>
    <t>"We haven't needed to raise prices" — usually means nobody owns pricing.</t>
  </si>
  <si>
    <t>Price change history, realised price analysis, churn cohorts around the increase.</t>
  </si>
  <si>
    <t>Amber</t>
  </si>
  <si>
    <t>Last increase 2024, below inflation. No pricing owner.</t>
  </si>
  <si>
    <t>CG-06</t>
  </si>
  <si>
    <t>Who has authority to discount, and what is the distribution of realised discounts by salesperson?</t>
  </si>
  <si>
    <t>Discount leakage is invisible in the P&amp;L and is often worth more than the growth plan.</t>
  </si>
  <si>
    <t>Discount policy described. Ask for the distribution instead; the tail is where the money is.</t>
  </si>
  <si>
    <t>Deal-level discount data for 24 months, by rep and by product.</t>
  </si>
  <si>
    <t>Discount authority undocumented; distribution requested.</t>
  </si>
  <si>
    <t>CG-07</t>
  </si>
  <si>
    <t>Margin</t>
  </si>
  <si>
    <t>What is gross margin by product, channel and customer, and which of those are loss-making fully costed?</t>
  </si>
  <si>
    <t>Most mid-market businesses cannot see this, and most have 10–20% of revenue that destroys value.</t>
  </si>
  <si>
    <t>Margin available at company level only, or an assertion that "everything is profitable".</t>
  </si>
  <si>
    <t>Fully costed margin analysis at SKU or service-line level.</t>
  </si>
  <si>
    <t>CG-08</t>
  </si>
  <si>
    <t>Pipeline</t>
  </si>
  <si>
    <t>What is the conversion rate by pipeline stage, and how has it moved?</t>
  </si>
  <si>
    <t>The growth plan is a pipeline assumption. If conversion is unmeasured, the plan is a hope.</t>
  </si>
  <si>
    <t>A single headline win rate, or stage definitions that differ between salespeople.</t>
  </si>
  <si>
    <t>CRM pipeline export with stage history, 24 months.</t>
  </si>
  <si>
    <t>CG-09</t>
  </si>
  <si>
    <t>How much of the forecast pipeline has been in the same stage for more than 90 days?</t>
  </si>
  <si>
    <t>Stalled pipeline inflates forecasts and is the earliest warning that the commercial plan will miss.</t>
  </si>
  <si>
    <t>Forecast presented with no ageing analysis.</t>
  </si>
  <si>
    <t>Pipeline ageing report.</t>
  </si>
  <si>
    <t>CG-10</t>
  </si>
  <si>
    <t>Churn</t>
  </si>
  <si>
    <t>What is gross and net revenue retention, calculated consistently, for each of the last three years?</t>
  </si>
  <si>
    <t>Retention is the clearest single read on whether the product is actually valued.</t>
  </si>
  <si>
    <t>Logo churn quoted instead of revenue retention; or a definition that excludes downgrades.</t>
  </si>
  <si>
    <t>Cohort retention analysis with the definition stated.</t>
  </si>
  <si>
    <t>NRR calculable but definition excludes downgrades.</t>
  </si>
  <si>
    <t>CG-11</t>
  </si>
  <si>
    <t>What are the top three stated reasons for customer loss, and who owns win-back?</t>
  </si>
  <si>
    <t>Loss reasons tell you whether churn is fixable in the hold period or structural.</t>
  </si>
  <si>
    <t>"Price" given as the dominant reason — it usually masks service or product failure.</t>
  </si>
  <si>
    <t>Churn log with reason codes; exit interview notes.</t>
  </si>
  <si>
    <t>CG-12</t>
  </si>
  <si>
    <t>Sales capability</t>
  </si>
  <si>
    <t>What is revenue per salesperson, and what is the spread between the best and median performer?</t>
  </si>
  <si>
    <t>A wide spread is an opportunity; a narrow one at a low level is a model problem, not a people problem.</t>
  </si>
  <si>
    <t>Averages quoted without distribution.</t>
  </si>
  <si>
    <t>Quota, attainment and revenue by rep, 24 months.</t>
  </si>
  <si>
    <t>CG-13</t>
  </si>
  <si>
    <t>How long does a new salesperson take to reach full productivity, and what proportion leave before they do?</t>
  </si>
  <si>
    <t>Ramp time and early attrition silently cap any plan that assumes headcount-led growth.</t>
  </si>
  <si>
    <t>"About three months" offered with no cohort data behind it.</t>
  </si>
  <si>
    <t>Hire dates, attainment curves, leaver dates.</t>
  </si>
  <si>
    <t>CG-14</t>
  </si>
  <si>
    <t>Market</t>
  </si>
  <si>
    <t>What share of the addressable market do you hold, and how is the addressable market defined?</t>
  </si>
  <si>
    <t>An overstated market definition is how unachievable growth plans get approved.</t>
  </si>
  <si>
    <t>A market size quoted from a purchased research report with no bottom-up build.</t>
  </si>
  <si>
    <t>Bottom-up market sizing with named assumptions.</t>
  </si>
  <si>
    <t>CG-15</t>
  </si>
  <si>
    <t>Who has taken share from you in the last two years, and on what basis did they win?</t>
  </si>
  <si>
    <t>Competitive loss patterns predict the second half of the hold period better than the plan does.</t>
  </si>
  <si>
    <t>"We don't really have direct competitors."</t>
  </si>
  <si>
    <t>Competitive loss analysis; sales team debriefs.</t>
  </si>
  <si>
    <t>CG-16</t>
  </si>
  <si>
    <t>Go to market</t>
  </si>
  <si>
    <t>What does it cost to acquire a customer by channel, and what is the payback period?</t>
  </si>
  <si>
    <t>Growth investment without a payback figure is spending, not investing.</t>
  </si>
  <si>
    <t>Marketing spend shown as a cost line with no channel attribution.</t>
  </si>
  <si>
    <t>Channel-level spend and acquisition data, 24 months.</t>
  </si>
  <si>
    <t>CAC by channel partially available; payback not calculated.</t>
  </si>
  <si>
    <t>CG-17</t>
  </si>
  <si>
    <t>Which growth initiatives in the current plan have been tried before, and what happened?</t>
  </si>
  <si>
    <t>Most value creation plans contain at least one initiative the business has already failed to execute.</t>
  </si>
  <si>
    <t>Initiatives presented as new when the team has attempted them twice.</t>
  </si>
  <si>
    <t>Prior-year plans and board packs.</t>
  </si>
  <si>
    <t>OE-01</t>
  </si>
  <si>
    <t>Operational Excellence</t>
  </si>
  <si>
    <t>Cost base</t>
  </si>
  <si>
    <t>What proportion of the cost base is genuinely variable within twelve months?</t>
  </si>
  <si>
    <t>Determines how fast the business can respond to a downside case, and whether cost initiatives are deliverable in the hold period.</t>
  </si>
  <si>
    <t>Costs described as variable that are in fact contractual or headcount-committed.</t>
  </si>
  <si>
    <t>Cost base analysis split fixed, semi-variable and variable, with notice periods.</t>
  </si>
  <si>
    <t>Ops DD</t>
  </si>
  <si>
    <t>OE-02</t>
  </si>
  <si>
    <t>Which three cost lines have grown faster than revenue over three years, and why?</t>
  </si>
  <si>
    <t>Cost creep is where mid-market EBITDA quietly leaks, and it is rarely on anyone's plan.</t>
  </si>
  <si>
    <t>Growth in overhead explained as "investment" without a return attached.</t>
  </si>
  <si>
    <t>Three-year common-size P&amp;L.</t>
  </si>
  <si>
    <t>OE-03</t>
  </si>
  <si>
    <t>Procurement</t>
  </si>
  <si>
    <t>What proportion of external spend is under contract, competitively tendered in the last three years, or on evergreen renewal?</t>
  </si>
  <si>
    <t>Evergreen spend is one of the most reliable early EBITDA wins and one of the most commonly overstated.</t>
  </si>
  <si>
    <t>"We have good relationships with our suppliers" — usually means nothing has been tendered.</t>
  </si>
  <si>
    <t>Spend cube by supplier and category with contract status.</t>
  </si>
  <si>
    <t>62% of spend on evergreen renewal. Never tendered.</t>
  </si>
  <si>
    <t>OE-04</t>
  </si>
  <si>
    <t>Who owns supplier negotiation, and what savings were delivered and verified in the P&amp;L last year?</t>
  </si>
  <si>
    <t>Savings claimed and savings banked differ by a wide margin. The verification step is the test.</t>
  </si>
  <si>
    <t>Savings reported gross, before inflation and volume, and never traced to the P&amp;L.</t>
  </si>
  <si>
    <t>Savings register with finance sign-off.</t>
  </si>
  <si>
    <t>OE-05</t>
  </si>
  <si>
    <t>Productivity</t>
  </si>
  <si>
    <t>What is the output per FTE in the core operating process, and how does it vary by site or team?</t>
  </si>
  <si>
    <t>Internal variance is the cheapest improvement available and requires no market assumption.</t>
  </si>
  <si>
    <t>No comparable measure across sites because definitions differ.</t>
  </si>
  <si>
    <t>Productivity data by site and team, 24 months.</t>
  </si>
  <si>
    <t>OE-06</t>
  </si>
  <si>
    <t>What is the cost of rework, scrap, credit notes or repeat visits as a percentage of revenue?</t>
  </si>
  <si>
    <t>The cost of failure is usually two to five times what management estimates.</t>
  </si>
  <si>
    <t>A confident low number with no measurement system behind it.</t>
  </si>
  <si>
    <t>Quality cost analysis, credit note register.</t>
  </si>
  <si>
    <t>OE-07</t>
  </si>
  <si>
    <t>Capacity</t>
  </si>
  <si>
    <t>What is current utilisation of the constraining resource, and what happens to it under the growth plan?</t>
  </si>
  <si>
    <t>Many growth plans require capacity the business has not budgeted to add.</t>
  </si>
  <si>
    <t>Utilisation quoted as an average, hiding peak constraint.</t>
  </si>
  <si>
    <t>Capacity model with the bottleneck identified.</t>
  </si>
  <si>
    <t>OE-08</t>
  </si>
  <si>
    <t>What capital expenditure is required to deliver the plan, and how much of it is maintenance versus growth?</t>
  </si>
  <si>
    <t>Understated maintenance capex flatters cash generation and is a standard re-trade point.</t>
  </si>
  <si>
    <t>A single capex number with no split and no asset register behind it.</t>
  </si>
  <si>
    <t>Asset register with age profile; capex plan split by type.</t>
  </si>
  <si>
    <t>No split between maintenance and growth capex. Asset register last updated 2023.</t>
  </si>
  <si>
    <t>OE-09</t>
  </si>
  <si>
    <t>Working capital</t>
  </si>
  <si>
    <t>What are debtor days, creditor days and stock turn, and how do they move across the year?</t>
  </si>
  <si>
    <t>Working capital is often the largest and fastest cash release available, and seasonality hides it.</t>
  </si>
  <si>
    <t>Year-end figures only, which are almost always the most flattering point in the cycle.</t>
  </si>
  <si>
    <t>Monthly working capital data, 36 months.</t>
  </si>
  <si>
    <t>Debtor days 58 against 45 stated. Seasonality material.</t>
  </si>
  <si>
    <t>OE-10</t>
  </si>
  <si>
    <t>What proportion of the debtor book is over 90 days, and what is the provisioning policy?</t>
  </si>
  <si>
    <t>Ageing debt signals either service failure or weak commercial discipline, and often both.</t>
  </si>
  <si>
    <t>Provision policy described but not consistently applied.</t>
  </si>
  <si>
    <t>Aged debtor listing; provisioning workings.</t>
  </si>
  <si>
    <t>OE-11</t>
  </si>
  <si>
    <t>Process</t>
  </si>
  <si>
    <t>Which core processes are documented, and when were they last reviewed against what actually happens?</t>
  </si>
  <si>
    <t>Undocumented process is a scalability ceiling and a key-person risk at the same time.</t>
  </si>
  <si>
    <t>Process maps exist but were produced for an accreditation and never used.</t>
  </si>
  <si>
    <t>Process documentation with revision dates.</t>
  </si>
  <si>
    <t>OE-12</t>
  </si>
  <si>
    <t>How many manual handoffs exist between order and cash, and where do they fail most often?</t>
  </si>
  <si>
    <t>Handoff count predicts error rate, cycle time and the cost of growth.</t>
  </si>
  <si>
    <t>"It works fine" — without a cycle-time measure.</t>
  </si>
  <si>
    <t>Order-to-cash process walkthrough with cycle times.</t>
  </si>
  <si>
    <t>Order-to-cash has 9 manual handoffs. Cycle time unmeasured.</t>
  </si>
  <si>
    <t>OE-13</t>
  </si>
  <si>
    <t>Footprint</t>
  </si>
  <si>
    <t>What is the cost and utilisation of each site or facility, and what are the lease break dates?</t>
  </si>
  <si>
    <t>Property is a large, slow lever. If breaks fall outside the hold period, the opportunity is not yours.</t>
  </si>
  <si>
    <t>Lease summary without break dates or dilapidation exposure.</t>
  </si>
  <si>
    <t>Lease schedule with breaks, rents and dilapidations.</t>
  </si>
  <si>
    <t>OE-14</t>
  </si>
  <si>
    <t>Outsourcing</t>
  </si>
  <si>
    <t>Which activities are outsourced, what do they cost fully loaded, and when were they last market-tested?</t>
  </si>
  <si>
    <t>Outsourced spend is often the least scrutinised part of the cost base.</t>
  </si>
  <si>
    <t>Contract value quoted without the internal management cost of running it.</t>
  </si>
  <si>
    <t>Outsourcing contracts with volumes, SLAs and internal oversight cost.</t>
  </si>
  <si>
    <t>OE-15</t>
  </si>
  <si>
    <t>Service</t>
  </si>
  <si>
    <t>What are your service levels against customer expectation, and how is that measured?</t>
  </si>
  <si>
    <t>Service failure precedes churn by two to four quarters and is a leading indicator the P&amp;L will not show.</t>
  </si>
  <si>
    <t>Internal SLA performance quoted where the customer measures something different.</t>
  </si>
  <si>
    <t>SLA performance data; customer complaint log.</t>
  </si>
  <si>
    <t>Requested</t>
  </si>
  <si>
    <t>OE-16</t>
  </si>
  <si>
    <t>Health and safety</t>
  </si>
  <si>
    <t>What is the incident and near-miss trend, and what has changed as a result?</t>
  </si>
  <si>
    <t>In industrial settings this is both a liability question and a genuine proxy for operational control.</t>
  </si>
  <si>
    <t>Low incident numbers with no near-miss reporting, which usually means under-reporting.</t>
  </si>
  <si>
    <t>H&amp;S records, RIDDOR reports, insurance claims history.</t>
  </si>
  <si>
    <t>OE-17</t>
  </si>
  <si>
    <t>Continuity</t>
  </si>
  <si>
    <t>What single points of failure exist in operations — a site, a machine, a supplier, a person?</t>
  </si>
  <si>
    <t>Concentration risk in operations is priced by buyers when found, and priced brutally when found late.</t>
  </si>
  <si>
    <t>A business continuity plan that has never been tested.</t>
  </si>
  <si>
    <t>BCP documentation, single-source supplier list, test records.</t>
  </si>
  <si>
    <t>DT-01</t>
  </si>
  <si>
    <t>Digital and Technology</t>
  </si>
  <si>
    <t>Architecture</t>
  </si>
  <si>
    <t>What are the core systems of record, how old are they, and which are still supported by the vendor?</t>
  </si>
  <si>
    <t>Unsupported systems become urgent capex in the middle of the hold period, usually at the worst moment.</t>
  </si>
  <si>
    <t>A system list without versions, support status or hosting arrangements.</t>
  </si>
  <si>
    <t>Application inventory with versions, support dates and hosting.</t>
  </si>
  <si>
    <t>Tech DD</t>
  </si>
  <si>
    <t>Core ERP two major versions behind; vendor support ends Q3 2027.</t>
  </si>
  <si>
    <t>DT-02</t>
  </si>
  <si>
    <t>How many systems hold customer data, and what is the master?</t>
  </si>
  <si>
    <t>Multiple masters means no reliable customer view, which caps every commercial initiative downstream.</t>
  </si>
  <si>
    <t>"They're all integrated" — usually means nightly file transfers.</t>
  </si>
  <si>
    <t>Data flow diagram; integration inventory.</t>
  </si>
  <si>
    <t>DT-03</t>
  </si>
  <si>
    <t>Integration</t>
  </si>
  <si>
    <t>Which integrations are bespoke, and who maintains them?</t>
  </si>
  <si>
    <t>Bespoke integration maintained by one person is the most common hidden technology risk in the mid-market.</t>
  </si>
  <si>
    <t>Integrations described as standard when they are custom middleware written years ago.</t>
  </si>
  <si>
    <t>Integration register with ownership and support arrangements.</t>
  </si>
  <si>
    <t>DT-04</t>
  </si>
  <si>
    <t>Technical debt</t>
  </si>
  <si>
    <t>What is on the technology roadmap that is deferred maintenance rather than new capability?</t>
  </si>
  <si>
    <t>Deferred maintenance is a liability disguised as a roadmap item and rarely appears in the plan's capex.</t>
  </si>
  <si>
    <t>A roadmap consisting entirely of new features.</t>
  </si>
  <si>
    <t>Technology roadmap with items categorised; backlog.</t>
  </si>
  <si>
    <t>Roadmap is 80% deferred maintenance presented as capability.</t>
  </si>
  <si>
    <t>DT-05</t>
  </si>
  <si>
    <t>How many customisations exist in the ERP or core platform, and do they block upgrades?</t>
  </si>
  <si>
    <t>Customisation is what turns a routine upgrade into a programme, and it is almost always understated.</t>
  </si>
  <si>
    <t>"A few tweaks" — ask for the count and the upgrade impact assessment.</t>
  </si>
  <si>
    <t>Customisation register; last upgrade history and duration.</t>
  </si>
  <si>
    <t>41 ERP customisations. Upgrade impact not assessed.</t>
  </si>
  <si>
    <t>DT-06</t>
  </si>
  <si>
    <t>Cost</t>
  </si>
  <si>
    <t>What is total technology spend as a percentage of revenue, split run versus change?</t>
  </si>
  <si>
    <t>A run-heavy split means the business cannot fund its own transformation from within.</t>
  </si>
  <si>
    <t>IT budget presented as a single line with no run/change split.</t>
  </si>
  <si>
    <t>IT budget with categorisation, three years.</t>
  </si>
  <si>
    <t>DT-07</t>
  </si>
  <si>
    <t>What software licences are in place, how many are actually used, and when do they renew?</t>
  </si>
  <si>
    <t>Licence waste is a fast, verifiable early win and requires no behaviour change.</t>
  </si>
  <si>
    <t>Licence counts based on purchase rather than active use.</t>
  </si>
  <si>
    <t>Licence register with active user counts and renewal dates.</t>
  </si>
  <si>
    <t>Licence count based on purchase, not use. Renewal in 4 months.</t>
  </si>
  <si>
    <t>DT-08</t>
  </si>
  <si>
    <t>Cyber</t>
  </si>
  <si>
    <t>When was the last penetration test and what remains unremediated?</t>
  </si>
  <si>
    <t>Unremediated findings are both a liability and a signal about how the business treats risk generally.</t>
  </si>
  <si>
    <t>A test certificate with no remediation tracking.</t>
  </si>
  <si>
    <t>Penetration test reports and remediation log.</t>
  </si>
  <si>
    <t>DT-09</t>
  </si>
  <si>
    <t>What is the backup and recovery position, and when was recovery last actually tested?</t>
  </si>
  <si>
    <t>Backups that have never been restored are not backups.</t>
  </si>
  <si>
    <t>"We back up nightly to the cloud" with no restore test on record.</t>
  </si>
  <si>
    <t>Backup policy, restore test records, RTO and RPO.</t>
  </si>
  <si>
    <t>Nightly backups confirmed. No restore ever tested. No documented RTO.</t>
  </si>
  <si>
    <t>DT-10</t>
  </si>
  <si>
    <t>Have there been any security incidents or data breaches in the last three years, reported or otherwise?</t>
  </si>
  <si>
    <t>Undisclosed incidents are a deal risk and a regulatory exposure that transfers to the buyer.</t>
  </si>
  <si>
    <t>A flat denial without an incident log to support it.</t>
  </si>
  <si>
    <t>Incident register; ICO correspondence; cyber insurance claims.</t>
  </si>
  <si>
    <t>DT-11</t>
  </si>
  <si>
    <t>Resilience</t>
  </si>
  <si>
    <t>What is unplanned system downtime over 24 months and what did it cost?</t>
  </si>
  <si>
    <t>Downtime cost is rarely quantified and is usually material in operations-heavy businesses.</t>
  </si>
  <si>
    <t>Downtime measured in availability percentage with no business impact attached.</t>
  </si>
  <si>
    <t>Incident and downtime logs with duration and cause.</t>
  </si>
  <si>
    <t>DT-12</t>
  </si>
  <si>
    <t>Capability</t>
  </si>
  <si>
    <t>How many people can support each critical system, and what happens if the main one leaves?</t>
  </si>
  <si>
    <t>Single-person system knowledge is the technology equivalent of key-person revenue risk.</t>
  </si>
  <si>
    <t>"It's well documented" without named secondary support.</t>
  </si>
  <si>
    <t>Support rota; skills matrix by system.</t>
  </si>
  <si>
    <t>Received</t>
  </si>
  <si>
    <t>DT-13</t>
  </si>
  <si>
    <t>Is technology led by someone with a seat at the executive table, and what do they own?</t>
  </si>
  <si>
    <t>Where IT reports to finance as a cost centre, technology-enabled growth rarely happens.</t>
  </si>
  <si>
    <t>Technology owned by an office manager or an outsourced provider with no internal counterpart.</t>
  </si>
  <si>
    <t>Org chart; job description; board pack technology content.</t>
  </si>
  <si>
    <t>DT-14</t>
  </si>
  <si>
    <t>Vendors</t>
  </si>
  <si>
    <t>Which vendors are critical, what are the exit terms, and how long would replacement take?</t>
  </si>
  <si>
    <t>Vendor lock-in constrains every subsequent decision and is priced at exit.</t>
  </si>
  <si>
    <t>Long-standing vendor relationships with no exit planning and auto-renewing terms.</t>
  </si>
  <si>
    <t>Vendor contracts with term, notice and exit provisions.</t>
  </si>
  <si>
    <t>DT-15</t>
  </si>
  <si>
    <t>Customer-facing</t>
  </si>
  <si>
    <t>What proportion of customer transactions are digital end to end, without manual intervention?</t>
  </si>
  <si>
    <t>Manual intervention rate is the real measure of digital maturity, not the presence of a portal.</t>
  </si>
  <si>
    <t>A customer portal cited as evidence while orders still arrive by email.</t>
  </si>
  <si>
    <t>Transaction volumes by channel with manual touch analysis.</t>
  </si>
  <si>
    <t>DT-16</t>
  </si>
  <si>
    <t>Change delivery</t>
  </si>
  <si>
    <t>What technology projects were planned in the last two years, and which delivered on time and to budget?</t>
  </si>
  <si>
    <t>Past delivery record is the best available predictor of whether the tech-enabled parts of the plan will land.</t>
  </si>
  <si>
    <t>Projects described as delivered when scope was quietly cut to fit.</t>
  </si>
  <si>
    <t>Project register with original and final scope, dates and cost.</t>
  </si>
  <si>
    <t>DT-17</t>
  </si>
  <si>
    <t>Compliance</t>
  </si>
  <si>
    <t>What software is in use that IT does not know about?</t>
  </si>
  <si>
    <t>Shadow IT indicates both a control gap and an unmet business need worth understanding.</t>
  </si>
  <si>
    <t>Confident assertion that none exists, with no discovery tooling in place.</t>
  </si>
  <si>
    <t>Expense analysis for software purchases outside IT; discovery scan.</t>
  </si>
  <si>
    <t>DA-01</t>
  </si>
  <si>
    <t>Data and AI</t>
  </si>
  <si>
    <t>Single version of truth</t>
  </si>
  <si>
    <t>If the board asks for revenue by customer for last month, how many people touch the number before it is presented, and how long does it take?</t>
  </si>
  <si>
    <t>The handling count is the cleanest available measure of data maturity, and it is answerable in one sentence.</t>
  </si>
  <si>
    <t>"Finance pulls it together" — which usually means a spreadsheet chain nobody has audited.</t>
  </si>
  <si>
    <t>Walkthrough of the reporting process with elapsed time and people involved.</t>
  </si>
  <si>
    <t>Revenue by customer takes four people and six days. Three spreadsheets in the chain.</t>
  </si>
  <si>
    <t>DA-02</t>
  </si>
  <si>
    <t>Where do the board pack numbers come from, and can they be reproduced from source systems without manual adjustment?</t>
  </si>
  <si>
    <t>Manual adjustment between system and board pack is where errors and optimism both enter.</t>
  </si>
  <si>
    <t>Board packs built in spreadsheets with hard-coded overrides.</t>
  </si>
  <si>
    <t>Last three board packs with their source workings.</t>
  </si>
  <si>
    <t>DA-03</t>
  </si>
  <si>
    <t>Data quality</t>
  </si>
  <si>
    <t>What is the duplicate rate in the customer master, and who owns data quality?</t>
  </si>
  <si>
    <t>Unowned data quality means every downstream analysis carries an unknown error rate.</t>
  </si>
  <si>
    <t>Nobody named as owner; quality described as "generally good".</t>
  </si>
  <si>
    <t>Data quality report; duplicate analysis; ownership documentation.</t>
  </si>
  <si>
    <t>DA-04</t>
  </si>
  <si>
    <t>How complete are the fields the plan depends on — margin by customer, service dates, asset records?</t>
  </si>
  <si>
    <t>Value creation plans routinely depend on data the business does not reliably hold.</t>
  </si>
  <si>
    <t>Completeness never measured, so gaps surface only during implementation.</t>
  </si>
  <si>
    <t>Field completeness analysis on the critical tables.</t>
  </si>
  <si>
    <t>DA-05</t>
  </si>
  <si>
    <t>Reporting</t>
  </si>
  <si>
    <t>How long after month end are management accounts available, and how often are they restated?</t>
  </si>
  <si>
    <t>Slow or restated reporting means decisions are made on stale or wrong information all year.</t>
  </si>
  <si>
    <t>"Around three weeks" with restatements described as normal.</t>
  </si>
  <si>
    <t>Twelve months of management accounts with issue dates and restatement history.</t>
  </si>
  <si>
    <t>Management accounts day 18. Restated twice in 12 months.</t>
  </si>
  <si>
    <t>DA-06</t>
  </si>
  <si>
    <t>What operational KPIs are reviewed weekly, and by whom?</t>
  </si>
  <si>
    <t>A business that reviews only financials monthly cannot correct within a quarter.</t>
  </si>
  <si>
    <t>A long KPI list that nobody uses to make decisions.</t>
  </si>
  <si>
    <t>Weekly operating reports; meeting minutes.</t>
  </si>
  <si>
    <t>DA-07</t>
  </si>
  <si>
    <t>Analytics</t>
  </si>
  <si>
    <t>What questions can the business currently not answer that it would like to?</t>
  </si>
  <si>
    <t>The gap list is more revealing than the capability list, and management usually answers it honestly.</t>
  </si>
  <si>
    <t>"We can get anything we need" — rarely true, and easy to test with one specific request.</t>
  </si>
  <si>
    <t>Ask for one non-standard analysis and time how long it takes.</t>
  </si>
  <si>
    <t>Not started</t>
  </si>
  <si>
    <t>DA-08</t>
  </si>
  <si>
    <t>Who builds reports, and is that their job?</t>
  </si>
  <si>
    <t>Analysis performed by people whose real job is something else is a hidden cost and a fragility.</t>
  </si>
  <si>
    <t>Reporting done informally by a capable individual in operations.</t>
  </si>
  <si>
    <t>Time analysis; report inventory with authors.</t>
  </si>
  <si>
    <t>DA-09</t>
  </si>
  <si>
    <t>Is there a data warehouse or equivalent, and what percentage of reporting runs through it?</t>
  </si>
  <si>
    <t>Without a consolidation layer, every new reporting need is a new integration project.</t>
  </si>
  <si>
    <t>A warehouse that exists but which most reporting bypasses.</t>
  </si>
  <si>
    <t>Data architecture diagram; reporting source analysis.</t>
  </si>
  <si>
    <t>DA-10</t>
  </si>
  <si>
    <t>AI readiness</t>
  </si>
  <si>
    <t>Where is AI in use today, who approved it, and what data does it touch?</t>
  </si>
  <si>
    <t>Ungoverned AI use is now common, and LPs increasingly ask the question directly.</t>
  </si>
  <si>
    <t>"Some of the team use ChatGPT" with no policy and no view on what has been shared with it.</t>
  </si>
  <si>
    <t>AI usage inventory; acceptable use policy; approval records.</t>
  </si>
  <si>
    <t>DA-11</t>
  </si>
  <si>
    <t>What is the stated AI plan, and does the underlying data exist to support it?</t>
  </si>
  <si>
    <t>AI initiatives in value creation plans frequently assume data the business has never collected.</t>
  </si>
  <si>
    <t>An AI roadmap with no data readiness assessment behind it.</t>
  </si>
  <si>
    <t>AI plan with data dependency mapping.</t>
  </si>
  <si>
    <t>DA-12</t>
  </si>
  <si>
    <t>If a customer or LP asked how you govern AI use, what would you send them?</t>
  </si>
  <si>
    <t>The ability to answer in one document distinguishes genuine governance from intent.</t>
  </si>
  <si>
    <t>Nothing exists, or a policy drafted but never communicated.</t>
  </si>
  <si>
    <t>AI governance policy; training records; communication evidence.</t>
  </si>
  <si>
    <t>DA-13</t>
  </si>
  <si>
    <t>Data protection</t>
  </si>
  <si>
    <t>What personal data do you hold, on what lawful basis, and when was the last data audit?</t>
  </si>
  <si>
    <t>Data protection exposure transfers with the business and is cheap to diligence, expensive to discover late.</t>
  </si>
  <si>
    <t>A privacy notice on the website treated as the whole compliance position.</t>
  </si>
  <si>
    <t>ROPA, privacy notices, DPIA records, audit reports.</t>
  </si>
  <si>
    <t>DA-14</t>
  </si>
  <si>
    <t>Have any subject access requests or complaints been received, and how were they handled?</t>
  </si>
  <si>
    <t>Handling quality is a fair proxy for whether the policy is real.</t>
  </si>
  <si>
    <t>No log kept of requests received.</t>
  </si>
  <si>
    <t>SAR log; complaint register; ICO correspondence.</t>
  </si>
  <si>
    <t>DA-15</t>
  </si>
  <si>
    <t>Commercial use of data</t>
  </si>
  <si>
    <t>What data does the business hold that a customer or third party would pay for?</t>
  </si>
  <si>
    <t>Often the most overlooked source of multiple expansion in asset-light businesses.</t>
  </si>
  <si>
    <t>The question has never been considered.</t>
  </si>
  <si>
    <t>Data asset inventory; any existing data-sharing agreements.</t>
  </si>
  <si>
    <t>DA-16</t>
  </si>
  <si>
    <t>Measurement</t>
  </si>
  <si>
    <t>How do you measure whether an initiative delivered the EBITDA it promised?</t>
  </si>
  <si>
    <t>Without a verification mechanism, every plan reports success and the P&amp;L disagrees.</t>
  </si>
  <si>
    <t>Benefits tracked at the initiative level but never reconciled to the accounts.</t>
  </si>
  <si>
    <t>Benefits realisation records with finance reconciliation.</t>
  </si>
  <si>
    <t>PL-01</t>
  </si>
  <si>
    <t>People and Leadership</t>
  </si>
  <si>
    <t>Management depth</t>
  </si>
  <si>
    <t>Which roles have no credible successor, internal or identified externally?</t>
  </si>
  <si>
    <t>Succession gaps in the top two layers are the most common reason a value creation plan stalls in year one.</t>
  </si>
  <si>
    <t>A succession plan naming people who have not been developed or told.</t>
  </si>
  <si>
    <t>Succession plan with readiness ratings; development records.</t>
  </si>
  <si>
    <t>HR DD</t>
  </si>
  <si>
    <t>No successor for COO or Commercial Director. Neither gap acknowledged in the plan.</t>
  </si>
  <si>
    <t>PL-02</t>
  </si>
  <si>
    <t>How much of the management team has operated a business of the size the plan requires?</t>
  </si>
  <si>
    <t>Teams that built the business are not always the teams that can scale it, and this is rarely said out loud.</t>
  </si>
  <si>
    <t>Long tenure presented as capability without scale experience behind it.</t>
  </si>
  <si>
    <t>Leadership CVs against the plan's end-state requirements.</t>
  </si>
  <si>
    <t>PL-03</t>
  </si>
  <si>
    <t>Which decisions still require the founder or CEO personally?</t>
  </si>
  <si>
    <t>Decision concentration caps the rate at which anything can change.</t>
  </si>
  <si>
    <t>"He likes to stay close to things" — a bottleneck described as a culture.</t>
  </si>
  <si>
    <t>Delegated authority matrix; observation of decision flow.</t>
  </si>
  <si>
    <t>PL-04</t>
  </si>
  <si>
    <t>Retention</t>
  </si>
  <si>
    <t>What is voluntary turnover overall and in the top two management layers, over three years?</t>
  </si>
  <si>
    <t>Senior voluntary turnover is a leading indicator that the leadership case is weaker than presented.</t>
  </si>
  <si>
    <t>Company-wide turnover quoted, which hides senior departures in a large frontline population.</t>
  </si>
  <si>
    <t>Leaver data by level and reason, three years.</t>
  </si>
  <si>
    <t>PL-05</t>
  </si>
  <si>
    <t>Who has left in the last eighteen months that you wish had stayed, and why did they go?</t>
  </si>
  <si>
    <t>The answer is usually candid and tells you more than the engagement survey.</t>
  </si>
  <si>
    <t>Departures attributed entirely to external factors.</t>
  </si>
  <si>
    <t>Exit interview records; leaver list by role.</t>
  </si>
  <si>
    <t>PL-06</t>
  </si>
  <si>
    <t>Incentives</t>
  </si>
  <si>
    <t>How is the management team incentivised, and does it align with the value creation plan or with revenue?</t>
  </si>
  <si>
    <t>Misaligned incentives quietly defeat plans that everyone has agreed to.</t>
  </si>
  <si>
    <t>Bonus schemes tied to revenue or personal objectives while the plan needs margin and cash.</t>
  </si>
  <si>
    <t>Bonus scheme documentation; last two years' payouts against targets.</t>
  </si>
  <si>
    <t>Bonus tied to revenue; the plan needs margin and cash.</t>
  </si>
  <si>
    <t>PL-07</t>
  </si>
  <si>
    <t>What proportion of the bonus pool paid out last year, and against what targets?</t>
  </si>
  <si>
    <t>Near-full payout against missed plan tells you targets are not real.</t>
  </si>
  <si>
    <t>Full payout with the plan behind, explained by "exceptional circumstances".</t>
  </si>
  <si>
    <t>Payout data against target performance.</t>
  </si>
  <si>
    <t>PL-08</t>
  </si>
  <si>
    <t>Who in the management team would deliver the value creation plan, and what would they stop doing?</t>
  </si>
  <si>
    <t>The single most useful question in people diligence, and it is almost never asked.</t>
  </si>
  <si>
    <t>Named owners for every initiative who each have a full-time operating role already.</t>
  </si>
  <si>
    <t>Initiative ownership mapped against current responsibilities.</t>
  </si>
  <si>
    <t>All six initiative owners already hold full operating roles.</t>
  </si>
  <si>
    <t>PL-09</t>
  </si>
  <si>
    <t>Capability gaps</t>
  </si>
  <si>
    <t>Which capabilities does the plan require that the business does not currently have?</t>
  </si>
  <si>
    <t>Honest answers here separate management teams that have stress-tested the plan from those that have presented it.</t>
  </si>
  <si>
    <t>"We have everything we need" — which is never true of a genuinely ambitious plan.</t>
  </si>
  <si>
    <t>Plan requirements mapped to current capability; recruitment plans.</t>
  </si>
  <si>
    <t>Plan requires pricing and data capability the team does not have.</t>
  </si>
  <si>
    <t>PL-10</t>
  </si>
  <si>
    <t>Workforce</t>
  </si>
  <si>
    <t>What are the hard-to-fill roles, what is time to hire, and what does vacancy cost?</t>
  </si>
  <si>
    <t>Labour constraint is a common and under-modelled brake on operational plans.</t>
  </si>
  <si>
    <t>Recruitment difficulty acknowledged without any cost attached.</t>
  </si>
  <si>
    <t>Vacancy data, time to hire, agency spend.</t>
  </si>
  <si>
    <t>PL-11</t>
  </si>
  <si>
    <t>What is the absence rate and how does it compare across sites?</t>
  </si>
  <si>
    <t>Absence variance between comparable sites is usually a management quality signal.</t>
  </si>
  <si>
    <t>Absence not measured consistently across locations.</t>
  </si>
  <si>
    <t>Absence data by site, 24 months.</t>
  </si>
  <si>
    <t>PL-12</t>
  </si>
  <si>
    <t>Culture</t>
  </si>
  <si>
    <t>What does the business measure about engagement, and what did it do with the last set of results?</t>
  </si>
  <si>
    <t>The action taken matters more than the score.</t>
  </si>
  <si>
    <t>A survey run annually with results never shared back.</t>
  </si>
  <si>
    <t>Survey results and resulting action plans.</t>
  </si>
  <si>
    <t>PL-13</t>
  </si>
  <si>
    <t>Employment risk</t>
  </si>
  <si>
    <t>What employment claims, disputes or grievances are live or have settled in three years?</t>
  </si>
  <si>
    <t>Pattern matters more than individual cases; clusters indicate a management problem.</t>
  </si>
  <si>
    <t>Individual cases described as one-offs when they share a common manager.</t>
  </si>
  <si>
    <t>Claims register; settlement agreements; grievance log.</t>
  </si>
  <si>
    <t>PL-14</t>
  </si>
  <si>
    <t>What is the position on contractor and self-employed status, and has it been reviewed?</t>
  </si>
  <si>
    <t>Status challenges carry backdated liability that transfers to the buyer.</t>
  </si>
  <si>
    <t>Long-standing contractors working as employees with no status review.</t>
  </si>
  <si>
    <t>Contractor register; status determinations; IR35 assessments.</t>
  </si>
  <si>
    <t>PL-15</t>
  </si>
  <si>
    <t>Reward</t>
  </si>
  <si>
    <t>How do salaries compare to market, and what would it cost to close any gap?</t>
  </si>
  <si>
    <t>An under-market pay position is a retention risk priced into year one, not year three.</t>
  </si>
  <si>
    <t>Benchmarking never done, or done for a subset of roles only.</t>
  </si>
  <si>
    <t>Benchmarking data; salary bands; gap analysis.</t>
  </si>
  <si>
    <t>PL-16</t>
  </si>
  <si>
    <t>Pensions</t>
  </si>
  <si>
    <t>What pension arrangements are in place, and is there any defined benefit exposure?</t>
  </si>
  <si>
    <t>DB exposure changes deal structure and is occasionally discovered late in mid-market processes.</t>
  </si>
  <si>
    <t>Pension described as "auto-enrolment" without checking historic schemes.</t>
  </si>
  <si>
    <t>Pension scheme documentation; actuarial valuations.</t>
  </si>
  <si>
    <t>PL-17</t>
  </si>
  <si>
    <t>Change readiness</t>
  </si>
  <si>
    <t>How much change has this workforce absorbed in the last two years, and how did it go?</t>
  </si>
  <si>
    <t>Change fatigue determines the realistic pace of the first hundred days.</t>
  </si>
  <si>
    <t>Recent restructuring described without reference to its effect on the team.</t>
  </si>
  <si>
    <t>Change history; engagement trend around change events.</t>
  </si>
  <si>
    <t>TE-01</t>
  </si>
  <si>
    <t>Transformation Enablement</t>
  </si>
  <si>
    <t>Plan quality</t>
  </si>
  <si>
    <t>Is every initiative in the value creation plan sized in £ EBITDA, with a named owner and an agreed baseline?</t>
  </si>
  <si>
    <t>Without all three, the plan cannot be tracked and will not be delivered. This is the single best predictor of execution.</t>
  </si>
  <si>
    <t>Initiatives described qualitatively, or sized as a range with no baseline.</t>
  </si>
  <si>
    <t>The plan itself, at initiative level.</t>
  </si>
  <si>
    <t>11 of 24 initiatives sized in £. None baselined.</t>
  </si>
  <si>
    <t>TE-02</t>
  </si>
  <si>
    <t>How are initiative benefits calculated, and who challenged the assumptions?</t>
  </si>
  <si>
    <t>Unchallenged benefit cases are how plans reach numbers nobody believes.</t>
  </si>
  <si>
    <t>Benefits built by the same person who owns delivery, with no finance review.</t>
  </si>
  <si>
    <t>Benefit cases with assumptions and review evidence.</t>
  </si>
  <si>
    <t>Track record</t>
  </si>
  <si>
    <t>Of the EBITDA improvement planned last year, what proportion was actually banked and visible in the P&amp;L?</t>
  </si>
  <si>
    <t>The most predictive question in the entire bank, and the one management least expects. It converts every plan assumption into an evidenced rate.</t>
  </si>
  <si>
    <t>"Most of it" — or an admission that it has never been measured, which is itself the finding.</t>
  </si>
  <si>
    <t>Prior-year plan against actual P&amp;L movement, reconciled.</t>
  </si>
  <si>
    <t>Never measured. Management estimate 'most of it'; finance cannot reconcile.</t>
  </si>
  <si>
    <t>TE-04</t>
  </si>
  <si>
    <t>Which initiatives from last year's plan were quietly dropped, and who decided?</t>
  </si>
  <si>
    <t>Dropped initiatives rarely appear in reporting; they simply stop being mentioned.</t>
  </si>
  <si>
    <t>Plans presented year on year with no reconciliation between them.</t>
  </si>
  <si>
    <t>Prior and current plans side by side.</t>
  </si>
  <si>
    <t>TE-05</t>
  </si>
  <si>
    <t>Delivery capacity</t>
  </si>
  <si>
    <t>Who delivers the plan — a dedicated team, or people doing it on top of their day job?</t>
  </si>
  <si>
    <t>Delivery resourcing is a structural fact and one of the two strongest predictors of conversion.</t>
  </si>
  <si>
    <t>"Everyone owns it" — which means nobody does.</t>
  </si>
  <si>
    <t>Resourcing plan; named allocations with time commitments.</t>
  </si>
  <si>
    <t>No dedicated delivery resource. 24 initiatives owned by people with full operating roles.</t>
  </si>
  <si>
    <t>TE-06</t>
  </si>
  <si>
    <t>How many initiatives are live simultaneously, and how many are genuinely resourced?</t>
  </si>
  <si>
    <t>The gap between live and resourced is where slippage is manufactured.</t>
  </si>
  <si>
    <t>Thirty initiatives on a plan with four people available.</t>
  </si>
  <si>
    <t>Initiative register with resource allocation.</t>
  </si>
  <si>
    <t>24 live, 7 resourced.</t>
  </si>
  <si>
    <t>TE-07</t>
  </si>
  <si>
    <t>Governance</t>
  </si>
  <si>
    <t>How often is initiative-level £ impact reviewed, as opposed to RAG status?</t>
  </si>
  <si>
    <t>RAG reporting hides financial slippage until it is too late to recover within the hold period.</t>
  </si>
  <si>
    <t>Monthly reviews that discuss status and never discuss money.</t>
  </si>
  <si>
    <t>Governance calendar; last six sets of programme papers.</t>
  </si>
  <si>
    <t>Monthly review is RAG only. No initiative has ever been discussed in £.</t>
  </si>
  <si>
    <t>TE-08</t>
  </si>
  <si>
    <t>Who has authority to stop an initiative, and when was that last exercised?</t>
  </si>
  <si>
    <t>A portfolio where nothing is ever stopped is a portfolio nobody is managing.</t>
  </si>
  <si>
    <t>No stop decisions in living memory.</t>
  </si>
  <si>
    <t>Governance terms of reference; decision log.</t>
  </si>
  <si>
    <t>TE-09</t>
  </si>
  <si>
    <t>What is the escalation route when an initiative slips, and what is the typical time to decision?</t>
  </si>
  <si>
    <t>Slow escalation converts recoverable slippage into permanent loss.</t>
  </si>
  <si>
    <t>Escalation described as "we all talk to each other".</t>
  </si>
  <si>
    <t>Escalation procedure; examples from the last twelve months.</t>
  </si>
  <si>
    <t>TE-10</t>
  </si>
  <si>
    <t>Sequencing</t>
  </si>
  <si>
    <t>In what order will the initiatives be delivered, and what are the dependencies?</t>
  </si>
  <si>
    <t>Unsequenced plans consume capacity in the wrong order and deliver the easy items first.</t>
  </si>
  <si>
    <t>A plan presented as a list with no sequence or dependency view.</t>
  </si>
  <si>
    <t>Sequenced roadmap with dependencies.</t>
  </si>
  <si>
    <t>No sequencing or dependency view.</t>
  </si>
  <si>
    <t>TE-11</t>
  </si>
  <si>
    <t>Which initiatives must start in the first ninety days for the plan to land at all?</t>
  </si>
  <si>
    <t>Forces management to distinguish the critical path from the wish list.</t>
  </si>
  <si>
    <t>Everything described as a priority.</t>
  </si>
  <si>
    <t>Critical path analysis.</t>
  </si>
  <si>
    <t>TE-12</t>
  </si>
  <si>
    <t>Benefits realisation</t>
  </si>
  <si>
    <t>How does a delivered benefit find its way into the budget?</t>
  </si>
  <si>
    <t>Benefits not written into budgets are never actually banked.</t>
  </si>
  <si>
    <t>Benefits tracked in a programme spreadsheet that never meets the budget.</t>
  </si>
  <si>
    <t>Budget reconciliation showing initiative benefits.</t>
  </si>
  <si>
    <t>Benefits never written into budgets.</t>
  </si>
  <si>
    <t>TE-13</t>
  </si>
  <si>
    <t>Risk</t>
  </si>
  <si>
    <t>What is on the risk register that would stop the plan, and who owns each item?</t>
  </si>
  <si>
    <t>A thin risk register is a sign of optimism, not of low risk.</t>
  </si>
  <si>
    <t>A register containing only generic risks with no owners or dates.</t>
  </si>
  <si>
    <t>RAIDD log with ownership and review dates.</t>
  </si>
  <si>
    <t>Risk register has six generic entries, no owners, last updated at the last raise.</t>
  </si>
  <si>
    <t>TE-14</t>
  </si>
  <si>
    <t>Change</t>
  </si>
  <si>
    <t>How will the organisation be told about the plan, and what is expected to be different for them?</t>
  </si>
  <si>
    <t>Plans that never reach the people delivering them do not get delivered.</t>
  </si>
  <si>
    <t>Communication planned for after the deal completes, with no content agreed.</t>
  </si>
  <si>
    <t>Communications plan; change impact assessment.</t>
  </si>
  <si>
    <t>TE-15</t>
  </si>
  <si>
    <t>PMO</t>
  </si>
  <si>
    <t>Does a PMO exist, what does it cost, and does it report status or manage delivery?</t>
  </si>
  <si>
    <t>A reporting PMO adds cost without changing outcomes; a delivery PMO changes conversion.</t>
  </si>
  <si>
    <t>A PMO whose entire output is a monthly pack.</t>
  </si>
  <si>
    <t>PMO terms of reference, cost, and output.</t>
  </si>
  <si>
    <t>TE-16</t>
  </si>
  <si>
    <t>Exit readiness</t>
  </si>
  <si>
    <t>What would need to be true operationally for this business to be sold in thirty-six months, and who owns getting there?</t>
  </si>
  <si>
    <t>Closes the loop between the operating plan and the investment thesis, and often reveals they were never connected.</t>
  </si>
  <si>
    <t>Exit described as a finance exercise with no operational content.</t>
  </si>
  <si>
    <t>Exit readiness assessment, if one exists.</t>
  </si>
  <si>
    <t>Coverage and concern by Enterprise Value Lever</t>
  </si>
  <si>
    <t>Updates itself as the Question Bank tab is completed. Nothing to maintain here.</t>
  </si>
  <si>
    <t>ILLUSTRATIVE EXAMPLE — fictional tracker data.</t>
  </si>
  <si>
    <t>Not assessed</t>
  </si>
  <si>
    <t>ALL QUESTIONS</t>
  </si>
  <si>
    <t>Every question in the bank, whatever its priority.</t>
  </si>
  <si>
    <t>Questions</t>
  </si>
  <si>
    <t>% assessed</t>
  </si>
  <si>
    <t>All levers</t>
  </si>
  <si>
    <t>CORE ONLY</t>
  </si>
  <si>
    <t>The 76 questions that constitute a standard scope. This is the view that should drive the decision.</t>
  </si>
  <si>
    <t>DEEP-DIVE ONLY</t>
  </si>
  <si>
    <t>The 24 supplementary questions, for where the investment thesis concentrates risk. No chart — the counts are small enough to read directly.</t>
  </si>
  <si>
    <t>Read Not assessed before Red. A lever with few Reds and a large grey band is not a lever in good shape — it is one nobody has opened yet.</t>
  </si>
  <si>
    <t>A Red against Transformation Enablement matters more than the same score elsewhere: it is the lever that determines whether anything else in the plan gets delivered.</t>
  </si>
  <si>
    <t>hello@valexis.com</t>
  </si>
  <si>
    <t>www.valexis.com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</si>
</sst>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
    </font>
    <font>
      <sz val="22"/>
      <color rgb="FF2D2926"/>
      <name val="Arial"/>
      <family val="2"/>
    </font>
    <font>
      <i/>
      <sz val="11"/>
      <color rgb="FF6E6A66"/>
      <name val="Arial"/>
      <family val="2"/>
    </font>
    <font>
      <b/>
      <sz val="9"/>
      <color rgb="FFCBA16A"/>
      <name val="Arial"/>
      <family val="2"/>
    </font>
    <font>
      <b/>
      <sz val="10"/>
      <color rgb="FFCBA16A"/>
      <name val="Arial"/>
      <family val="2"/>
    </font>
    <font>
      <b/>
      <sz val="10"/>
      <color rgb="FF2D2926"/>
      <name val="Arial"/>
      <family val="2"/>
    </font>
    <font>
      <sz val="10"/>
      <color rgb="FF2D2926"/>
      <name val="Arial"/>
      <family val="2"/>
    </font>
    <font>
      <i/>
      <sz val="9"/>
      <color rgb="FF6E6A66"/>
      <name val="Arial"/>
      <family val="2"/>
    </font>
    <font>
      <b/>
      <sz val="9"/>
      <color rgb="FF2D2926"/>
      <name val="Arial"/>
      <family val="2"/>
    </font>
    <font>
      <sz val="9"/>
      <color rgb="FF2D2926"/>
      <name val="Arial"/>
      <family val="2"/>
    </font>
    <font>
      <i/>
      <sz val="9"/>
      <color rgb="FF2D2926"/>
      <name val="Arial"/>
      <family val="2"/>
    </font>
    <font>
      <sz val="16"/>
      <color rgb="FF2D2926"/>
      <name val="Arial"/>
      <family val="2"/>
    </font>
    <font>
      <i/>
      <sz val="10"/>
      <color rgb="FF6E6A66"/>
      <name val="Arial"/>
      <family val="2"/>
    </font>
    <font>
      <b/>
      <sz val="9"/>
      <color rgb="FFFFFFFF"/>
      <name val="Arial"/>
      <family val="2"/>
    </font>
    <font>
      <sz val="10"/>
      <color rgb="FF000000"/>
      <name val="Arial"/>
      <family val="2"/>
    </font>
    <font>
      <u/>
      <sz val="11"/>
      <color theme="10"/>
      <name val="Calibri"/>
      <family val="2"/>
      <charset val="1"/>
    </font>
    <font>
      <u/>
      <sz val="11"/>
      <color rgb="FF2D2926"/>
      <name val="Calibri"/>
      <family val="2"/>
      <charset val="1"/>
    </font>
    <font>
      <b/>
      <sz val="18"/>
      <color rgb="FF8A7550"/>
      <name val="Arial"/>
      <family val="2"/>
    </font>
  </fonts>
  <fills count="12">
    <fill>
      <patternFill patternType="none"/>
    </fill>
    <fill>
      <patternFill patternType="gray125"/>
    </fill>
    <fill>
      <patternFill patternType="solid">
        <fgColor rgb="FF332B18"/>
        <bgColor rgb="FF2D2926"/>
      </patternFill>
    </fill>
    <fill>
      <patternFill patternType="solid">
        <fgColor rgb="FF1E1E1E"/>
        <bgColor rgb="FF2D2926"/>
      </patternFill>
    </fill>
    <fill>
      <patternFill patternType="solid">
        <fgColor rgb="FFFFFFFF"/>
        <bgColor rgb="FFFFF9E8"/>
      </patternFill>
    </fill>
    <fill>
      <patternFill patternType="solid">
        <fgColor rgb="FFFFF9E8"/>
        <bgColor rgb="FFF4F3F1"/>
      </patternFill>
    </fill>
    <fill>
      <patternFill patternType="solid">
        <fgColor rgb="FFF4F3F1"/>
        <bgColor rgb="FFFFF9E8"/>
      </patternFill>
    </fill>
    <fill>
      <patternFill patternType="solid">
        <fgColor rgb="FFB5564B"/>
        <bgColor rgb="FF993366"/>
      </patternFill>
    </fill>
    <fill>
      <patternFill patternType="solid">
        <fgColor rgb="FFCBA16A"/>
        <bgColor rgb="FF7FA87F"/>
      </patternFill>
    </fill>
    <fill>
      <patternFill patternType="solid">
        <fgColor rgb="FF7FA87F"/>
        <bgColor rgb="FF878787"/>
      </patternFill>
    </fill>
    <fill>
      <patternFill patternType="solid">
        <fgColor rgb="FFD8D4CC"/>
        <bgColor rgb="FFDDD9D0"/>
      </patternFill>
    </fill>
    <fill>
      <patternFill patternType="solid">
        <fgColor rgb="FF8A7550"/>
        <bgColor rgb="FF6E6A66"/>
      </patternFill>
    </fill>
  </fills>
  <borders count="3">
    <border>
      <left/>
      <right/>
      <top/>
      <bottom/>
      <diagonal/>
    </border>
    <border>
      <left style="thin">
        <color rgb="FFDDD9D0"/>
      </left>
      <right style="thin">
        <color rgb="FFDDD9D0"/>
      </right>
      <top style="thin">
        <color rgb="FFDDD9D0"/>
      </top>
      <bottom style="thin">
        <color rgb="FFDDD9D0"/>
      </bottom>
      <diagonal/>
    </border>
    <border>
      <left style="thin">
        <color rgb="FFDDD9D0"/>
      </left>
      <right/>
      <top style="thin">
        <color rgb="FFDDD9D0"/>
      </top>
      <bottom style="thin">
        <color rgb="FFDDD9D0"/>
      </bottom>
      <diagonal/>
    </border>
  </borders>
  <cellStyleXfs count="2">
    <xf numFmtId="0" fontId="0" fillId="0" borderId="0"/>
    <xf numFmtId="0" fontId="15" fillId="0" borderId="0" applyNumberFormat="0" applyFill="0" applyBorder="0" applyAlignment="0" applyProtection="0"/>
  </cellStyleXfs>
  <cellXfs count="42">
    <xf numFmtId="0" fontId="0" fillId="0" borderId="0" xfId="0"/>
    <xf numFmtId="0" fontId="5" fillId="0" borderId="0" xfId="0" applyFont="1" applyAlignment="1">
      <alignment vertical="top" wrapText="1"/>
    </xf>
    <xf numFmtId="0" fontId="6" fillId="0" borderId="0" xfId="0" applyFont="1" applyAlignment="1">
      <alignment vertical="top" wrapText="1"/>
    </xf>
    <xf numFmtId="0" fontId="3" fillId="3" borderId="1" xfId="0" applyFont="1" applyFill="1" applyBorder="1" applyAlignment="1">
      <alignment vertical="center" wrapText="1" indent="1"/>
    </xf>
    <xf numFmtId="0" fontId="8" fillId="4" borderId="1" xfId="0" applyFont="1" applyFill="1" applyBorder="1" applyAlignment="1">
      <alignment horizontal="center" vertical="top" wrapText="1" indent="1"/>
    </xf>
    <xf numFmtId="0" fontId="9" fillId="4" borderId="1" xfId="0" applyFont="1" applyFill="1" applyBorder="1" applyAlignment="1">
      <alignment horizontal="left" vertical="top" wrapText="1" indent="1"/>
    </xf>
    <xf numFmtId="0" fontId="10" fillId="4" borderId="1" xfId="0" applyFont="1" applyFill="1" applyBorder="1" applyAlignment="1">
      <alignment horizontal="left" vertical="top" wrapText="1" indent="1"/>
    </xf>
    <xf numFmtId="0" fontId="9" fillId="4" borderId="1" xfId="0" applyFont="1" applyFill="1" applyBorder="1" applyAlignment="1">
      <alignment horizontal="center" vertical="top" wrapText="1" indent="1"/>
    </xf>
    <xf numFmtId="0" fontId="9" fillId="5" borderId="1" xfId="0" applyFont="1" applyFill="1" applyBorder="1" applyAlignment="1">
      <alignment horizontal="left" vertical="top" wrapText="1" indent="1"/>
    </xf>
    <xf numFmtId="0" fontId="9" fillId="5" borderId="1" xfId="0" applyFont="1" applyFill="1" applyBorder="1" applyAlignment="1">
      <alignment horizontal="center" vertical="top" wrapText="1" indent="1"/>
    </xf>
    <xf numFmtId="0" fontId="8" fillId="6" borderId="1" xfId="0" applyFont="1" applyFill="1" applyBorder="1" applyAlignment="1">
      <alignment horizontal="center" vertical="top" wrapText="1" indent="1"/>
    </xf>
    <xf numFmtId="0" fontId="9" fillId="6" borderId="1" xfId="0" applyFont="1" applyFill="1" applyBorder="1" applyAlignment="1">
      <alignment horizontal="left" vertical="top" wrapText="1" indent="1"/>
    </xf>
    <xf numFmtId="0" fontId="10" fillId="6" borderId="1" xfId="0" applyFont="1" applyFill="1" applyBorder="1" applyAlignment="1">
      <alignment horizontal="left" vertical="top" wrapText="1" indent="1"/>
    </xf>
    <xf numFmtId="0" fontId="9" fillId="6" borderId="1" xfId="0" applyFont="1" applyFill="1" applyBorder="1" applyAlignment="1">
      <alignment horizontal="center" vertical="top" wrapText="1" indent="1"/>
    </xf>
    <xf numFmtId="0" fontId="13" fillId="11" borderId="1" xfId="0" applyFont="1" applyFill="1" applyBorder="1" applyAlignment="1">
      <alignment horizontal="left" vertical="center" wrapText="1" indent="1"/>
    </xf>
    <xf numFmtId="0" fontId="13" fillId="11" borderId="1" xfId="0" applyFont="1" applyFill="1" applyBorder="1" applyAlignment="1">
      <alignment horizontal="center" vertical="center" wrapText="1" indent="1"/>
    </xf>
    <xf numFmtId="0" fontId="6" fillId="6" borderId="1" xfId="0" applyFont="1" applyFill="1" applyBorder="1" applyAlignment="1">
      <alignment horizontal="left" indent="1"/>
    </xf>
    <xf numFmtId="0" fontId="6" fillId="6" borderId="1" xfId="0" applyFont="1" applyFill="1" applyBorder="1" applyAlignment="1">
      <alignment horizontal="center" indent="1"/>
    </xf>
    <xf numFmtId="9" fontId="6" fillId="6" borderId="1" xfId="0" applyNumberFormat="1" applyFont="1" applyFill="1" applyBorder="1" applyAlignment="1">
      <alignment horizontal="center" indent="1"/>
    </xf>
    <xf numFmtId="0" fontId="6" fillId="4" borderId="1" xfId="0" applyFont="1" applyFill="1" applyBorder="1" applyAlignment="1">
      <alignment horizontal="left" indent="1"/>
    </xf>
    <xf numFmtId="0" fontId="6" fillId="4" borderId="1" xfId="0" applyFont="1" applyFill="1" applyBorder="1" applyAlignment="1">
      <alignment horizontal="center" indent="1"/>
    </xf>
    <xf numFmtId="9" fontId="6" fillId="4" borderId="1" xfId="0" applyNumberFormat="1" applyFont="1" applyFill="1" applyBorder="1" applyAlignment="1">
      <alignment horizontal="center" indent="1"/>
    </xf>
    <xf numFmtId="0" fontId="4" fillId="3" borderId="1" xfId="0" applyFont="1" applyFill="1" applyBorder="1" applyAlignment="1">
      <alignment horizontal="left" indent="1"/>
    </xf>
    <xf numFmtId="0" fontId="4" fillId="3" borderId="1" xfId="0" applyFont="1" applyFill="1" applyBorder="1" applyAlignment="1">
      <alignment horizontal="center" indent="1"/>
    </xf>
    <xf numFmtId="9" fontId="4" fillId="3" borderId="1" xfId="0" applyNumberFormat="1" applyFont="1" applyFill="1" applyBorder="1" applyAlignment="1">
      <alignment horizontal="center" indent="1"/>
    </xf>
    <xf numFmtId="0" fontId="4" fillId="3" borderId="0" xfId="0" applyFont="1" applyFill="1" applyAlignment="1">
      <alignment vertical="center" indent="1"/>
    </xf>
    <xf numFmtId="0" fontId="1" fillId="0" borderId="0" xfId="0" applyFont="1"/>
    <xf numFmtId="0" fontId="2" fillId="0" borderId="0" xfId="0" applyFont="1"/>
    <xf numFmtId="0" fontId="3" fillId="2" borderId="0" xfId="0" applyFont="1" applyFill="1" applyAlignment="1">
      <alignment vertical="center" wrapText="1" indent="1"/>
    </xf>
    <xf numFmtId="0" fontId="11" fillId="0" borderId="0" xfId="0" applyFont="1"/>
    <xf numFmtId="0" fontId="12" fillId="0" borderId="0" xfId="0" applyFont="1"/>
    <xf numFmtId="0" fontId="3" fillId="2" borderId="0" xfId="0" applyFont="1" applyFill="1" applyAlignment="1">
      <alignment vertical="center" indent="1"/>
    </xf>
    <xf numFmtId="0" fontId="13" fillId="7" borderId="2" xfId="0" applyFont="1" applyFill="1" applyBorder="1" applyAlignment="1">
      <alignment horizontal="center" vertical="center"/>
    </xf>
    <xf numFmtId="0" fontId="8" fillId="8" borderId="2" xfId="0" applyFont="1" applyFill="1" applyBorder="1" applyAlignment="1">
      <alignment horizontal="center" vertical="center"/>
    </xf>
    <xf numFmtId="0" fontId="8" fillId="9" borderId="2" xfId="0" applyFont="1" applyFill="1" applyBorder="1" applyAlignment="1">
      <alignment horizontal="center" vertical="center"/>
    </xf>
    <xf numFmtId="0" fontId="8" fillId="10" borderId="2" xfId="0" applyFont="1" applyFill="1" applyBorder="1" applyAlignment="1">
      <alignment horizontal="center" vertical="center"/>
    </xf>
    <xf numFmtId="0" fontId="7" fillId="0" borderId="0" xfId="0" applyFont="1"/>
    <xf numFmtId="0" fontId="10" fillId="0" borderId="0" xfId="0" applyFont="1"/>
    <xf numFmtId="0" fontId="6" fillId="0" borderId="0" xfId="0" applyFont="1" applyAlignment="1">
      <alignment horizontal="left" vertical="top" wrapText="1"/>
    </xf>
    <xf numFmtId="0" fontId="16" fillId="0" borderId="0" xfId="1" applyFont="1" applyAlignment="1">
      <alignment horizontal="left" vertical="top" wrapText="1"/>
    </xf>
    <xf numFmtId="0" fontId="7" fillId="0" borderId="0" xfId="0" applyFont="1" applyAlignment="1">
      <alignment vertical="top" wrapText="1"/>
    </xf>
    <xf numFmtId="0" fontId="17" fillId="0" borderId="0" xfId="0" applyFont="1"/>
  </cellXfs>
  <cellStyles count="2">
    <cellStyle name="Hyperlink" xfId="1" builtinId="8"/>
    <cellStyle name="Normal" xfId="0" builtinId="0"/>
  </cellStyles>
  <dxfs count="3">
    <dxf>
      <fill>
        <patternFill>
          <bgColor rgb="FFDCE8DC"/>
        </patternFill>
      </fill>
    </dxf>
    <dxf>
      <fill>
        <patternFill>
          <bgColor rgb="FFF7E9CF"/>
        </patternFill>
      </fill>
    </dxf>
    <dxf>
      <fill>
        <patternFill>
          <bgColor rgb="FFF2D6D3"/>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7550"/>
      <rgbColor rgb="FF800080"/>
      <rgbColor rgb="FF008080"/>
      <rgbColor rgb="FFD8D4CC"/>
      <rgbColor rgb="FF878787"/>
      <rgbColor rgb="FF9999FF"/>
      <rgbColor rgb="FFB5564B"/>
      <rgbColor rgb="FFFFF9E8"/>
      <rgbColor rgb="FFF4F3F1"/>
      <rgbColor rgb="FF660066"/>
      <rgbColor rgb="FFCBA16A"/>
      <rgbColor rgb="FF0066CC"/>
      <rgbColor rgb="FFD9D9D9"/>
      <rgbColor rgb="FF000080"/>
      <rgbColor rgb="FFFF00FF"/>
      <rgbColor rgb="FFFFFF00"/>
      <rgbColor rgb="FF00FFFF"/>
      <rgbColor rgb="FF800080"/>
      <rgbColor rgb="FF800000"/>
      <rgbColor rgb="FF008080"/>
      <rgbColor rgb="FF0000FF"/>
      <rgbColor rgb="FF00CCFF"/>
      <rgbColor rgb="FFDDD9D0"/>
      <rgbColor rgb="FFDCE8DC"/>
      <rgbColor rgb="FFF7E9CF"/>
      <rgbColor rgb="FF99CCFF"/>
      <rgbColor rgb="FFFF99CC"/>
      <rgbColor rgb="FFCC99FF"/>
      <rgbColor rgb="FFF2D6D3"/>
      <rgbColor rgb="FF3366FF"/>
      <rgbColor rgb="FF33CCCC"/>
      <rgbColor rgb="FF99CC00"/>
      <rgbColor rgb="FFFFCC00"/>
      <rgbColor rgb="FFFF9900"/>
      <rgbColor rgb="FFFF6600"/>
      <rgbColor rgb="FF6E6A66"/>
      <rgbColor rgb="FF7FA87F"/>
      <rgbColor rgb="FF003366"/>
      <rgbColor rgb="FF339966"/>
      <rgbColor rgb="FF1E1E1E"/>
      <rgbColor rgb="FF332B18"/>
      <rgbColor rgb="FF993300"/>
      <rgbColor rgb="FF993366"/>
      <rgbColor rgb="FF333399"/>
      <rgbColor rgb="FF2D2926"/>
      <rgbColor rgb="00003366"/>
      <rgbColor rgb="00339966"/>
      <rgbColor rgb="00003300"/>
      <rgbColor rgb="00333300"/>
      <rgbColor rgb="00993300"/>
      <rgbColor rgb="00993366"/>
      <rgbColor rgb="00333399"/>
      <rgbColor rgb="00333333"/>
    </indexedColors>
    <mruColors>
      <color rgb="FF2D29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All questions — RAG mix and coverage by lever</a:t>
            </a:r>
          </a:p>
        </c:rich>
      </c:tx>
      <c:overlay val="0"/>
      <c:spPr>
        <a:noFill/>
        <a:ln w="0">
          <a:noFill/>
        </a:ln>
      </c:spPr>
    </c:title>
    <c:autoTitleDeleted val="0"/>
    <c:plotArea>
      <c:layout/>
      <c:barChart>
        <c:barDir val="bar"/>
        <c:grouping val="stacked"/>
        <c:varyColors val="0"/>
        <c:ser>
          <c:idx val="0"/>
          <c:order val="0"/>
          <c:tx>
            <c:strRef>
              <c:f>'Lever Summary'!$D$8</c:f>
              <c:strCache>
                <c:ptCount val="1"/>
                <c:pt idx="0">
                  <c:v>Red</c:v>
                </c:pt>
              </c:strCache>
            </c:strRef>
          </c:tx>
          <c:spPr>
            <a:solidFill>
              <a:srgbClr val="B5564B"/>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Summary'!$B$9:$B$14</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Summary'!$D$9:$D$14</c:f>
              <c:numCache>
                <c:formatCode>General</c:formatCode>
                <c:ptCount val="6"/>
                <c:pt idx="0">
                  <c:v>1</c:v>
                </c:pt>
                <c:pt idx="1">
                  <c:v>1</c:v>
                </c:pt>
                <c:pt idx="2">
                  <c:v>2</c:v>
                </c:pt>
                <c:pt idx="3">
                  <c:v>1</c:v>
                </c:pt>
                <c:pt idx="4">
                  <c:v>1</c:v>
                </c:pt>
                <c:pt idx="5">
                  <c:v>4</c:v>
                </c:pt>
              </c:numCache>
            </c:numRef>
          </c:val>
          <c:extLst>
            <c:ext xmlns:c16="http://schemas.microsoft.com/office/drawing/2014/chart" uri="{C3380CC4-5D6E-409C-BE32-E72D297353CC}">
              <c16:uniqueId val="{00000000-0213-5A41-A1B6-DADFF1D39343}"/>
            </c:ext>
          </c:extLst>
        </c:ser>
        <c:ser>
          <c:idx val="1"/>
          <c:order val="1"/>
          <c:tx>
            <c:strRef>
              <c:f>'Lever Summary'!$E$8</c:f>
              <c:strCache>
                <c:ptCount val="1"/>
                <c:pt idx="0">
                  <c:v>Amber</c:v>
                </c:pt>
              </c:strCache>
            </c:strRef>
          </c:tx>
          <c:spPr>
            <a:solidFill>
              <a:srgbClr val="CBA16A"/>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Summary'!$B$9:$B$14</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Summary'!$E$9:$E$14</c:f>
              <c:numCache>
                <c:formatCode>General</c:formatCode>
                <c:ptCount val="6"/>
                <c:pt idx="0">
                  <c:v>4</c:v>
                </c:pt>
                <c:pt idx="1">
                  <c:v>3</c:v>
                </c:pt>
                <c:pt idx="2">
                  <c:v>3</c:v>
                </c:pt>
                <c:pt idx="3">
                  <c:v>1</c:v>
                </c:pt>
                <c:pt idx="4">
                  <c:v>3</c:v>
                </c:pt>
                <c:pt idx="5">
                  <c:v>4</c:v>
                </c:pt>
              </c:numCache>
            </c:numRef>
          </c:val>
          <c:extLst>
            <c:ext xmlns:c16="http://schemas.microsoft.com/office/drawing/2014/chart" uri="{C3380CC4-5D6E-409C-BE32-E72D297353CC}">
              <c16:uniqueId val="{00000001-0213-5A41-A1B6-DADFF1D39343}"/>
            </c:ext>
          </c:extLst>
        </c:ser>
        <c:ser>
          <c:idx val="2"/>
          <c:order val="2"/>
          <c:tx>
            <c:strRef>
              <c:f>'Lever Summary'!$F$8</c:f>
              <c:strCache>
                <c:ptCount val="1"/>
                <c:pt idx="0">
                  <c:v>Green</c:v>
                </c:pt>
              </c:strCache>
            </c:strRef>
          </c:tx>
          <c:spPr>
            <a:solidFill>
              <a:srgbClr val="7FA87F"/>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Summary'!$B$9:$B$14</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Summary'!$F$9:$F$14</c:f>
              <c:numCache>
                <c:formatCode>General</c:formatCode>
                <c:ptCount val="6"/>
                <c:pt idx="0">
                  <c:v>12</c:v>
                </c:pt>
                <c:pt idx="1">
                  <c:v>10</c:v>
                </c:pt>
                <c:pt idx="2">
                  <c:v>6</c:v>
                </c:pt>
                <c:pt idx="3">
                  <c:v>4</c:v>
                </c:pt>
                <c:pt idx="4">
                  <c:v>8</c:v>
                </c:pt>
                <c:pt idx="5">
                  <c:v>5</c:v>
                </c:pt>
              </c:numCache>
            </c:numRef>
          </c:val>
          <c:extLst>
            <c:ext xmlns:c16="http://schemas.microsoft.com/office/drawing/2014/chart" uri="{C3380CC4-5D6E-409C-BE32-E72D297353CC}">
              <c16:uniqueId val="{00000002-0213-5A41-A1B6-DADFF1D39343}"/>
            </c:ext>
          </c:extLst>
        </c:ser>
        <c:ser>
          <c:idx val="3"/>
          <c:order val="3"/>
          <c:tx>
            <c:strRef>
              <c:f>'Lever Summary'!$G$8</c:f>
              <c:strCache>
                <c:ptCount val="1"/>
                <c:pt idx="0">
                  <c:v>Not assessed</c:v>
                </c:pt>
              </c:strCache>
            </c:strRef>
          </c:tx>
          <c:spPr>
            <a:solidFill>
              <a:srgbClr val="D8D4CC"/>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Summary'!$B$9:$B$14</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Summary'!$G$9:$G$14</c:f>
              <c:numCache>
                <c:formatCode>General</c:formatCode>
                <c:ptCount val="6"/>
                <c:pt idx="0">
                  <c:v>0</c:v>
                </c:pt>
                <c:pt idx="1">
                  <c:v>3</c:v>
                </c:pt>
                <c:pt idx="2">
                  <c:v>6</c:v>
                </c:pt>
                <c:pt idx="3">
                  <c:v>10</c:v>
                </c:pt>
                <c:pt idx="4">
                  <c:v>5</c:v>
                </c:pt>
                <c:pt idx="5">
                  <c:v>3</c:v>
                </c:pt>
              </c:numCache>
            </c:numRef>
          </c:val>
          <c:extLst>
            <c:ext xmlns:c16="http://schemas.microsoft.com/office/drawing/2014/chart" uri="{C3380CC4-5D6E-409C-BE32-E72D297353CC}">
              <c16:uniqueId val="{00000003-0213-5A41-A1B6-DADFF1D39343}"/>
            </c:ext>
          </c:extLst>
        </c:ser>
        <c:dLbls>
          <c:showLegendKey val="0"/>
          <c:showVal val="0"/>
          <c:showCatName val="0"/>
          <c:showSerName val="0"/>
          <c:showPercent val="0"/>
          <c:showBubbleSize val="0"/>
        </c:dLbls>
        <c:gapWidth val="40"/>
        <c:overlap val="100"/>
        <c:axId val="22106372"/>
        <c:axId val="51455094"/>
      </c:barChart>
      <c:catAx>
        <c:axId val="22106372"/>
        <c:scaling>
          <c:orientation val="maxMin"/>
        </c:scaling>
        <c:delete val="0"/>
        <c:axPos val="l"/>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51455094"/>
        <c:crosses val="autoZero"/>
        <c:auto val="1"/>
        <c:lblAlgn val="ctr"/>
        <c:lblOffset val="100"/>
        <c:noMultiLvlLbl val="0"/>
      </c:catAx>
      <c:valAx>
        <c:axId val="51455094"/>
        <c:scaling>
          <c:orientation val="minMax"/>
        </c:scaling>
        <c:delete val="0"/>
        <c:axPos val="t"/>
        <c:majorGridlines>
          <c:spPr>
            <a:ln w="9360">
              <a:solidFill>
                <a:srgbClr val="878787"/>
              </a:solidFill>
              <a:round/>
            </a:ln>
          </c:spPr>
        </c:majorGridlines>
        <c:title>
          <c:tx>
            <c:rich>
              <a:bodyPr rot="0"/>
              <a:lstStyle/>
              <a:p>
                <a:pPr>
                  <a:defRPr sz="1000" b="1" strike="noStrike" spc="-1">
                    <a:solidFill>
                      <a:srgbClr val="000000"/>
                    </a:solidFill>
                    <a:latin typeface="Calibri"/>
                  </a:defRPr>
                </a:pPr>
                <a:r>
                  <a:rPr lang="en-GB" sz="1000" b="1" strike="noStrike" spc="-1">
                    <a:solidFill>
                      <a:srgbClr val="000000"/>
                    </a:solidFill>
                    <a:latin typeface="Calibri"/>
                  </a:rPr>
                  <a:t>Questions</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2106372"/>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rot="0"/>
          <a:lstStyle/>
          <a:p>
            <a:pPr>
              <a:defRPr sz="1800" b="1" strike="noStrike" spc="-1">
                <a:solidFill>
                  <a:srgbClr val="000000"/>
                </a:solidFill>
                <a:latin typeface="Calibri"/>
              </a:defRPr>
            </a:pPr>
            <a:r>
              <a:rPr lang="en-GB" sz="1800" b="1" strike="noStrike" spc="-1">
                <a:solidFill>
                  <a:srgbClr val="000000"/>
                </a:solidFill>
                <a:latin typeface="Calibri"/>
              </a:rPr>
              <a:t>Core questions — RAG mix and coverage by lever</a:t>
            </a:r>
          </a:p>
        </c:rich>
      </c:tx>
      <c:overlay val="0"/>
      <c:spPr>
        <a:noFill/>
        <a:ln w="0">
          <a:noFill/>
        </a:ln>
      </c:spPr>
    </c:title>
    <c:autoTitleDeleted val="0"/>
    <c:plotArea>
      <c:layout/>
      <c:barChart>
        <c:barDir val="bar"/>
        <c:grouping val="stacked"/>
        <c:varyColors val="0"/>
        <c:ser>
          <c:idx val="0"/>
          <c:order val="0"/>
          <c:tx>
            <c:strRef>
              <c:f>'Lever Summary'!$D$20</c:f>
              <c:strCache>
                <c:ptCount val="1"/>
                <c:pt idx="0">
                  <c:v>Red</c:v>
                </c:pt>
              </c:strCache>
            </c:strRef>
          </c:tx>
          <c:spPr>
            <a:solidFill>
              <a:srgbClr val="B5564B"/>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Summary'!$B$21:$B$26</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Summary'!$D$21:$D$26</c:f>
              <c:numCache>
                <c:formatCode>General</c:formatCode>
                <c:ptCount val="6"/>
                <c:pt idx="0">
                  <c:v>1</c:v>
                </c:pt>
                <c:pt idx="1">
                  <c:v>1</c:v>
                </c:pt>
                <c:pt idx="2">
                  <c:v>2</c:v>
                </c:pt>
                <c:pt idx="3">
                  <c:v>1</c:v>
                </c:pt>
                <c:pt idx="4">
                  <c:v>1</c:v>
                </c:pt>
                <c:pt idx="5">
                  <c:v>4</c:v>
                </c:pt>
              </c:numCache>
            </c:numRef>
          </c:val>
          <c:extLst>
            <c:ext xmlns:c16="http://schemas.microsoft.com/office/drawing/2014/chart" uri="{C3380CC4-5D6E-409C-BE32-E72D297353CC}">
              <c16:uniqueId val="{00000000-6628-604B-BE6D-C0920FAC9BAE}"/>
            </c:ext>
          </c:extLst>
        </c:ser>
        <c:ser>
          <c:idx val="1"/>
          <c:order val="1"/>
          <c:tx>
            <c:strRef>
              <c:f>'Lever Summary'!$E$20</c:f>
              <c:strCache>
                <c:ptCount val="1"/>
                <c:pt idx="0">
                  <c:v>Amber</c:v>
                </c:pt>
              </c:strCache>
            </c:strRef>
          </c:tx>
          <c:spPr>
            <a:solidFill>
              <a:srgbClr val="CBA16A"/>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Summary'!$B$21:$B$26</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Summary'!$E$21:$E$26</c:f>
              <c:numCache>
                <c:formatCode>General</c:formatCode>
                <c:ptCount val="6"/>
                <c:pt idx="0">
                  <c:v>4</c:v>
                </c:pt>
                <c:pt idx="1">
                  <c:v>3</c:v>
                </c:pt>
                <c:pt idx="2">
                  <c:v>3</c:v>
                </c:pt>
                <c:pt idx="3">
                  <c:v>1</c:v>
                </c:pt>
                <c:pt idx="4">
                  <c:v>3</c:v>
                </c:pt>
                <c:pt idx="5">
                  <c:v>4</c:v>
                </c:pt>
              </c:numCache>
            </c:numRef>
          </c:val>
          <c:extLst>
            <c:ext xmlns:c16="http://schemas.microsoft.com/office/drawing/2014/chart" uri="{C3380CC4-5D6E-409C-BE32-E72D297353CC}">
              <c16:uniqueId val="{00000001-6628-604B-BE6D-C0920FAC9BAE}"/>
            </c:ext>
          </c:extLst>
        </c:ser>
        <c:ser>
          <c:idx val="2"/>
          <c:order val="2"/>
          <c:tx>
            <c:strRef>
              <c:f>'Lever Summary'!$F$20</c:f>
              <c:strCache>
                <c:ptCount val="1"/>
                <c:pt idx="0">
                  <c:v>Green</c:v>
                </c:pt>
              </c:strCache>
            </c:strRef>
          </c:tx>
          <c:spPr>
            <a:solidFill>
              <a:srgbClr val="7FA87F"/>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Summary'!$B$21:$B$26</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Summary'!$F$21:$F$26</c:f>
              <c:numCache>
                <c:formatCode>General</c:formatCode>
                <c:ptCount val="6"/>
                <c:pt idx="0">
                  <c:v>6</c:v>
                </c:pt>
                <c:pt idx="1">
                  <c:v>8</c:v>
                </c:pt>
                <c:pt idx="2">
                  <c:v>5</c:v>
                </c:pt>
                <c:pt idx="3">
                  <c:v>4</c:v>
                </c:pt>
                <c:pt idx="4">
                  <c:v>6</c:v>
                </c:pt>
                <c:pt idx="5">
                  <c:v>4</c:v>
                </c:pt>
              </c:numCache>
            </c:numRef>
          </c:val>
          <c:extLst>
            <c:ext xmlns:c16="http://schemas.microsoft.com/office/drawing/2014/chart" uri="{C3380CC4-5D6E-409C-BE32-E72D297353CC}">
              <c16:uniqueId val="{00000002-6628-604B-BE6D-C0920FAC9BAE}"/>
            </c:ext>
          </c:extLst>
        </c:ser>
        <c:ser>
          <c:idx val="3"/>
          <c:order val="3"/>
          <c:tx>
            <c:strRef>
              <c:f>'Lever Summary'!$G$20</c:f>
              <c:strCache>
                <c:ptCount val="1"/>
                <c:pt idx="0">
                  <c:v>Not assessed</c:v>
                </c:pt>
              </c:strCache>
            </c:strRef>
          </c:tx>
          <c:spPr>
            <a:solidFill>
              <a:srgbClr val="D8D4CC"/>
            </a:solidFill>
            <a:ln w="19080">
              <a:solidFill>
                <a:srgbClr val="FFFFFF"/>
              </a:solidFill>
              <a:round/>
            </a:ln>
          </c:spPr>
          <c:invertIfNegative val="0"/>
          <c:dLbls>
            <c:spPr>
              <a:noFill/>
              <a:ln>
                <a:noFill/>
              </a:ln>
              <a:effectLst/>
            </c:spPr>
            <c:txPr>
              <a:bodyPr wrap="square"/>
              <a:lstStyle/>
              <a:p>
                <a:pPr>
                  <a:defRPr sz="1000" b="0" strike="noStrike" spc="-1">
                    <a:solidFill>
                      <a:srgbClr val="000000"/>
                    </a:solidFill>
                    <a:latin typeface="Arial"/>
                  </a:defRPr>
                </a:pPr>
                <a:endParaRPr lang="en-US"/>
              </a:p>
            </c:txPr>
            <c:dLblPos val="ct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'Lever Summary'!$B$21:$B$26</c:f>
              <c:strCache>
                <c:ptCount val="6"/>
                <c:pt idx="0">
                  <c:v>Commercial Growth</c:v>
                </c:pt>
                <c:pt idx="1">
                  <c:v>Operational Excellence</c:v>
                </c:pt>
                <c:pt idx="2">
                  <c:v>Digital and Technology</c:v>
                </c:pt>
                <c:pt idx="3">
                  <c:v>Data and AI</c:v>
                </c:pt>
                <c:pt idx="4">
                  <c:v>People and Leadership</c:v>
                </c:pt>
                <c:pt idx="5">
                  <c:v>Transformation Enablement</c:v>
                </c:pt>
              </c:strCache>
            </c:strRef>
          </c:cat>
          <c:val>
            <c:numRef>
              <c:f>'Lever Summary'!$G$21:$G$26</c:f>
              <c:numCache>
                <c:formatCode>General</c:formatCode>
                <c:ptCount val="6"/>
                <c:pt idx="0">
                  <c:v>0</c:v>
                </c:pt>
                <c:pt idx="1">
                  <c:v>2</c:v>
                </c:pt>
                <c:pt idx="2">
                  <c:v>4</c:v>
                </c:pt>
                <c:pt idx="3">
                  <c:v>5</c:v>
                </c:pt>
                <c:pt idx="4">
                  <c:v>3</c:v>
                </c:pt>
                <c:pt idx="5">
                  <c:v>1</c:v>
                </c:pt>
              </c:numCache>
            </c:numRef>
          </c:val>
          <c:extLst>
            <c:ext xmlns:c16="http://schemas.microsoft.com/office/drawing/2014/chart" uri="{C3380CC4-5D6E-409C-BE32-E72D297353CC}">
              <c16:uniqueId val="{00000003-6628-604B-BE6D-C0920FAC9BAE}"/>
            </c:ext>
          </c:extLst>
        </c:ser>
        <c:dLbls>
          <c:showLegendKey val="0"/>
          <c:showVal val="0"/>
          <c:showCatName val="0"/>
          <c:showSerName val="0"/>
          <c:showPercent val="0"/>
          <c:showBubbleSize val="0"/>
        </c:dLbls>
        <c:gapWidth val="40"/>
        <c:overlap val="100"/>
        <c:axId val="41574504"/>
        <c:axId val="97332470"/>
      </c:barChart>
      <c:catAx>
        <c:axId val="41574504"/>
        <c:scaling>
          <c:orientation val="maxMin"/>
        </c:scaling>
        <c:delete val="0"/>
        <c:axPos val="l"/>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7332470"/>
        <c:crosses val="autoZero"/>
        <c:auto val="1"/>
        <c:lblAlgn val="ctr"/>
        <c:lblOffset val="100"/>
        <c:noMultiLvlLbl val="0"/>
      </c:catAx>
      <c:valAx>
        <c:axId val="97332470"/>
        <c:scaling>
          <c:orientation val="minMax"/>
        </c:scaling>
        <c:delete val="0"/>
        <c:axPos val="t"/>
        <c:majorGridlines>
          <c:spPr>
            <a:ln w="9360">
              <a:solidFill>
                <a:srgbClr val="878787"/>
              </a:solidFill>
              <a:round/>
            </a:ln>
          </c:spPr>
        </c:majorGridlines>
        <c:title>
          <c:tx>
            <c:rich>
              <a:bodyPr rot="0"/>
              <a:lstStyle/>
              <a:p>
                <a:pPr>
                  <a:defRPr sz="1000" b="1" strike="noStrike" spc="-1">
                    <a:solidFill>
                      <a:srgbClr val="000000"/>
                    </a:solidFill>
                    <a:latin typeface="Calibri"/>
                  </a:defRPr>
                </a:pPr>
                <a:r>
                  <a:rPr lang="en-GB" sz="1000" b="1" strike="noStrike" spc="-1">
                    <a:solidFill>
                      <a:srgbClr val="000000"/>
                    </a:solidFill>
                    <a:latin typeface="Calibri"/>
                  </a:rPr>
                  <a:t>Questions</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41574504"/>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 Id="rId3" Type="http://schemas.openxmlformats.org/officeDocument/2006/relationships/image" Target="../media/valexis-logo.png"/><Relationship Id="rId4" Type="http://schemas.openxmlformats.org/officeDocument/2006/relationships/hyperlink" Target="http://www.valexis.com/"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valexis-logo.png"/><Relationship Id="rId2" Type="http://schemas.openxmlformats.org/officeDocument/2006/relationships/hyperlink" Target="https://www.valexis.com/"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valexis-logo.png"/><Relationship Id="rId2" Type="http://schemas.openxmlformats.org/officeDocument/2006/relationships/hyperlink" Target="http://www.valexis.com/"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5</xdr:row>
      <xdr:rowOff>0</xdr:rowOff>
    </xdr:from>
    <xdr:to>
      <xdr:col>18</xdr:col>
      <xdr:colOff>590040</xdr:colOff>
      <xdr:row>18</xdr:row>
      <xdr:rowOff>127800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17</xdr:row>
      <xdr:rowOff>0</xdr:rowOff>
    </xdr:from>
    <xdr:to>
      <xdr:col>18</xdr:col>
      <xdr:colOff>590040</xdr:colOff>
      <xdr:row>30</xdr:row>
      <xdr:rowOff>127800</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9</xdr:col>
      <xdr:colOff>0</xdr:colOff>
      <xdr:row>0</xdr:row>
      <xdr:rowOff>0</xdr:rowOff>
    </xdr:from>
    <xdr:ext cx="1924050" cy="495300"/>
    <xdr:pic>
      <xdr:nvPicPr>
        <xdr:cNvPr id="100" name="Valexis Logo">
          <a:hlinkClick xmlns:r="http://schemas.openxmlformats.org/officeDocument/2006/relationships" r:id="rId4" tooltip="Open valexis.com"/>
        </xdr:cNvPr>
        <xdr:cNvPicPr/>
      </xdr:nvPicPr>
      <xdr:blipFill>
        <a:blip xmlns:r="http://schemas.openxmlformats.org/officeDocument/2006/relationships" r:embed="rId3"/>
        <a:stretch>
          <a:fillRect/>
        </a:stretch>
      </xdr:blipFill>
      <xdr:spPr>
        <a:xfrm>
          <a:off x="0" y="0"/>
          <a:ext cx="1924050" cy="4953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924050" cy="495300"/>
    <xdr:pic>
      <xdr:nvPicPr>
        <xdr:cNvPr id="2" name="Valexis Logo">
          <a:hlinkClick xmlns:r="http://schemas.openxmlformats.org/officeDocument/2006/relationships" r:id="rId2" tooltip="Open valexis.com"/>
        </xdr:cNvPr>
        <xdr:cNvPicPr/>
      </xdr:nvPicPr>
      <xdr:blipFill>
        <a:blip xmlns:r="http://schemas.openxmlformats.org/officeDocument/2006/relationships" r:embed="rId1"/>
        <a:stretch>
          <a:fillRect/>
        </a:stretch>
      </xdr:blipFill>
      <xdr:spPr>
        <a:xfrm>
          <a:off x="0" y="0"/>
          <a:ext cx="1924050" cy="4953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924050" cy="495300"/>
    <xdr:pic>
      <xdr:nvPicPr>
        <xdr:cNvPr id="2" name="Valexis Logo">
          <a:hlinkClick xmlns:r="http://schemas.openxmlformats.org/officeDocument/2006/relationships" r:id="rId2" tooltip="Open valexis.com"/>
        </xdr:cNvPr>
        <xdr:cNvPicPr/>
      </xdr:nvPicPr>
      <xdr:blipFill>
        <a:blip xmlns:r="http://schemas.openxmlformats.org/officeDocument/2006/relationships" r:embed="rId1"/>
        <a:stretch>
          <a:fillRect/>
        </a:stretch>
      </xdr:blipFill>
      <xdr:spPr>
        <a:xfrm>
          <a:off x="0" y="0"/>
          <a:ext cx="1924050" cy="495300"/>
        </a:xfrm>
        <a:prstGeom prst="rect">
          <a:avLst/>
        </a:prstGeom>
      </xdr:spPr>
    </xdr:pic>
    <xdr:clientData/>
  </xdr:one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valexis.com/" TargetMode="External"/><Relationship Id="rId1" Type="http://schemas.openxmlformats.org/officeDocument/2006/relationships/hyperlink" Target="mailto:hello@valexis.com" TargetMode="External"/><Relationship Id="rId10" Type="http://schemas.openxmlformats.org/officeDocument/2006/relationships/drawing" Target="../drawings/drawing2.xm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 Id="rId3"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4:C35"/>
  <sheetViews>
    <sheetView showGridLines="0" zoomScaleNormal="100" workbookViewId="0">
      <pane ySplit="6" topLeftCell="A7" activePane="bottomLeft" state="frozen"/>
      <selection pane="bottomLeft" activeCell="B11" sqref="B11"/>
    </sheetView>
  </sheetViews>
  <sheetFormatPr baseColWidth="10" defaultColWidth="8.6640625" defaultRowHeight="15" x14ac:dyDescent="0.2"/>
  <cols>
    <col min="1" max="1" width="3" customWidth="1"/>
    <col min="2" max="2" width="33.33203125" customWidth="1"/>
    <col min="3" max="3" width="103.1640625" customWidth="1"/>
    <col min="4" max="4" width="3" customWidth="1"/>
  </cols>
  <sheetData>
    <row r="4" spans="2:3" ht="29" customHeight="1" x14ac:dyDescent="0.25">
      <c r="B4" s="41" t="s">
        <v>0</v>
      </c>
      <c r="C4" s="41"/>
    </row>
    <row r="5" spans="2:3" ht="33.75" customHeight="1" x14ac:dyDescent="0.3">
      <c r="B5" s="26" t="s">
        <v>1</v>
      </c>
      <c r="C5" s="26"/>
    </row>
    <row r="6" spans="2:3" ht="21.75" customHeight="1" x14ac:dyDescent="0.2">
      <c r="B6" s="27" t="s">
        <v>2</v>
      </c>
      <c r="C6" s="27"/>
    </row>
    <row r="7" spans="2:3" ht="30" customHeight="1" x14ac:dyDescent="0.2">
      <c r="B7" s="28" t="s">
        <v>3</v>
      </c>
      <c r="C7" s="28"/>
    </row>
    <row r="8" spans="2:3" ht="39.75" customHeight="1" x14ac:dyDescent="0.2">
      <c r="B8" s="25" t="s">
        <v>4</v>
      </c>
      <c r="C8" s="25"/>
    </row>
    <row r="9" spans="2:3" ht="42.75" customHeight="1" x14ac:dyDescent="0.2">
      <c r="B9" s="1"/>
      <c r="C9" s="2" t="s">
        <v>5</v>
      </c>
    </row>
    <row r="10" spans="2:3" ht="42.75" customHeight="1" x14ac:dyDescent="0.2">
      <c r="B10" s="1"/>
      <c r="C10" s="2" t="s">
        <v>6</v>
      </c>
    </row>
    <row r="11" spans="2:3" ht="7.5" customHeight="1" x14ac:dyDescent="0.2"/>
    <row r="12" spans="2:3" ht="39.75" customHeight="1" x14ac:dyDescent="0.2">
      <c r="B12" s="25" t="s">
        <v>7</v>
      </c>
      <c r="C12" s="25"/>
    </row>
    <row r="13" spans="2:3" ht="42.75" customHeight="1" x14ac:dyDescent="0.2">
      <c r="B13" s="1" t="s">
        <v>8</v>
      </c>
      <c r="C13" s="2" t="s">
        <v>9</v>
      </c>
    </row>
    <row r="14" spans="2:3" ht="16.5" customHeight="1" x14ac:dyDescent="0.2">
      <c r="B14" s="1" t="s">
        <v>10</v>
      </c>
      <c r="C14" s="2" t="s">
        <v>11</v>
      </c>
    </row>
    <row r="15" spans="2:3" ht="42.75" customHeight="1" x14ac:dyDescent="0.2">
      <c r="B15" s="1" t="s">
        <v>12</v>
      </c>
      <c r="C15" s="2" t="s">
        <v>13</v>
      </c>
    </row>
    <row r="16" spans="2:3" ht="30" customHeight="1" x14ac:dyDescent="0.2">
      <c r="B16" s="1" t="s">
        <v>14</v>
      </c>
      <c r="C16" s="2" t="s">
        <v>15</v>
      </c>
    </row>
    <row r="17" spans="2:3" ht="7.5" customHeight="1" x14ac:dyDescent="0.2"/>
    <row r="18" spans="2:3" ht="39.75" customHeight="1" x14ac:dyDescent="0.2">
      <c r="B18" s="25" t="s">
        <v>16</v>
      </c>
      <c r="C18" s="25"/>
    </row>
    <row r="19" spans="2:3" ht="30" customHeight="1" x14ac:dyDescent="0.2">
      <c r="B19" s="1" t="s">
        <v>17</v>
      </c>
      <c r="C19" s="2" t="s">
        <v>18</v>
      </c>
    </row>
    <row r="20" spans="2:3" ht="30" customHeight="1" x14ac:dyDescent="0.2">
      <c r="B20" s="1" t="s">
        <v>19</v>
      </c>
      <c r="C20" s="2" t="s">
        <v>20</v>
      </c>
    </row>
    <row r="21" spans="2:3" ht="30" customHeight="1" x14ac:dyDescent="0.2">
      <c r="B21" s="1" t="s">
        <v>21</v>
      </c>
      <c r="C21" s="2" t="s">
        <v>22</v>
      </c>
    </row>
    <row r="22" spans="2:3" ht="16.5" customHeight="1" x14ac:dyDescent="0.2">
      <c r="B22" s="1" t="s">
        <v>23</v>
      </c>
      <c r="C22" s="2" t="s">
        <v>24</v>
      </c>
    </row>
    <row r="23" spans="2:3" ht="16.5" customHeight="1" x14ac:dyDescent="0.2">
      <c r="B23" s="1" t="s">
        <v>25</v>
      </c>
      <c r="C23" s="2" t="s">
        <v>26</v>
      </c>
    </row>
    <row r="24" spans="2:3" ht="7.5" customHeight="1" x14ac:dyDescent="0.2"/>
    <row r="25" spans="2:3" ht="39.75" customHeight="1" x14ac:dyDescent="0.2">
      <c r="B25" s="25" t="s">
        <v>27</v>
      </c>
      <c r="C25" s="25"/>
    </row>
    <row r="26" spans="2:3" ht="55.5" customHeight="1" x14ac:dyDescent="0.2">
      <c r="B26" s="1" t="s">
        <v>28</v>
      </c>
      <c r="C26" s="2" t="s">
        <v>29</v>
      </c>
    </row>
    <row r="28" spans="2:3" ht="39.75" customHeight="1" x14ac:dyDescent="0.2">
      <c r="B28" s="25" t="s">
        <v>30</v>
      </c>
      <c r="C28" s="25"/>
    </row>
    <row r="29" spans="2:3" ht="55.5" customHeight="1" x14ac:dyDescent="0.2">
      <c r="B29" s="38" t="s">
        <v>31</v>
      </c>
      <c r="C29" s="38"/>
    </row>
    <row r="30" spans="2:3" ht="30" customHeight="1" x14ac:dyDescent="0.2">
      <c r="B30" s="38" t="s">
        <v>32</v>
      </c>
      <c r="C30" s="38"/>
    </row>
    <row r="31" spans="2:3" ht="16.5" customHeight="1" x14ac:dyDescent="0.2">
      <c r="B31" s="39" t="s">
        <v>663</v>
      </c>
      <c r="C31" s="39"/>
    </row>
    <row r="32" spans="2:3" ht="16.5" customHeight="1" x14ac:dyDescent="0.2">
      <c r="B32" s="39" t="s">
        <v>664</v>
      </c>
      <c r="C32" s="39"/>
    </row>
    <row r="35" spans="2:3" ht="30" customHeight="1" x14ac:dyDescent="0.2">
      <c r="B35" s="40" t="s">
        <v>33</v>
      </c>
      <c r="C35" s="40"/>
    </row>
  </sheetData>
  <mergeCells count="14">
    <mergeCell ref="B29:C29"/>
    <mergeCell ref="B30:C30"/>
    <mergeCell ref="B31:C31"/>
    <mergeCell ref="B32:C32"/>
    <mergeCell ref="B35:C35"/>
    <mergeCell ref="B12:C12"/>
    <mergeCell ref="B18:C18"/>
    <mergeCell ref="B25:C25"/>
    <mergeCell ref="B28:C28"/>
    <mergeCell ref="B4:C4"/>
    <mergeCell ref="B5:C5"/>
    <mergeCell ref="B6:C6"/>
    <mergeCell ref="B7:C7"/>
    <mergeCell ref="B8:C8"/>
  </mergeCells>
  <hyperlinks>
    <hyperlink ref="B31" r:id="rId1" xr:uid="{B174E2AB-990A-F249-A78F-7858918F964D}"/>
    <hyperlink ref="B32" r:id="rId2" xr:uid="{7BB09177-39F1-5C45-8E0F-F5971E303456}"/>
  </hyperlinks>
  <pageMargins left="0.75" right="0.75" top="1" bottom="1" header="0.511811023622047" footer="0.511811023622047"/>
  <pageSetup fitToHeight="0" orientation="portrait" horizontalDpi="300" verticalDpi="300"/>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01"/>
  <sheetViews>
    <sheetView showGridLines="0" tabSelected="1" zoomScaleNormal="100" workbookViewId="0">
      <pane xSplit="3" ySplit="1" topLeftCell="D2" activePane="bottomRight" state="frozen"/>
      <selection pane="topRight" activeCell="D1" sqref="D1"/>
      <selection pane="bottomLeft" activeCell="A2" sqref="A2"/>
      <selection pane="bottomRight" activeCell="C28" sqref="C28"/>
    </sheetView>
  </sheetViews>
  <sheetFormatPr baseColWidth="10" defaultColWidth="8.6640625" defaultRowHeight="15" x14ac:dyDescent="0.2"/>
  <cols>
    <col min="1" max="1" width="8" customWidth="1"/>
    <col min="2" max="2" width="24" customWidth="1"/>
    <col min="3" max="3" width="20" customWidth="1"/>
    <col min="4" max="4" width="52" customWidth="1"/>
    <col min="5" max="6" width="46" customWidth="1"/>
    <col min="7" max="7" width="38" customWidth="1"/>
    <col min="8" max="8" width="11" customWidth="1"/>
    <col min="9" max="9" width="16" customWidth="1"/>
    <col min="10" max="10" width="14" customWidth="1"/>
    <col min="11" max="11" width="10" customWidth="1"/>
    <col min="12" max="12" width="30" customWidth="1"/>
  </cols>
  <sheetData>
    <row r="1" spans="1:12" ht="30" customHeight="1" x14ac:dyDescent="0.2">
      <c r="A1" s="3" t="s">
        <v>34</v>
      </c>
      <c r="B1" s="3" t="s">
        <v>35</v>
      </c>
      <c r="C1" s="3" t="s">
        <v>36</v>
      </c>
      <c r="D1" s="3" t="s">
        <v>17</v>
      </c>
      <c r="E1" s="3" t="s">
        <v>19</v>
      </c>
      <c r="F1" s="3" t="s">
        <v>21</v>
      </c>
      <c r="G1" s="3" t="s">
        <v>23</v>
      </c>
      <c r="H1" s="3" t="s">
        <v>37</v>
      </c>
      <c r="I1" s="3" t="s">
        <v>38</v>
      </c>
      <c r="J1" s="3" t="s">
        <v>39</v>
      </c>
      <c r="K1" s="3" t="s">
        <v>40</v>
      </c>
      <c r="L1" s="3" t="s">
        <v>41</v>
      </c>
    </row>
    <row r="2" spans="1:12" ht="50" customHeight="1" x14ac:dyDescent="0.2">
      <c r="A2" s="4" t="s">
        <v>42</v>
      </c>
      <c r="B2" s="5" t="s">
        <v>43</v>
      </c>
      <c r="C2" s="5" t="s">
        <v>44</v>
      </c>
      <c r="D2" s="5" t="s">
        <v>45</v>
      </c>
      <c r="E2" s="5" t="s">
        <v>46</v>
      </c>
      <c r="F2" s="6" t="s">
        <v>47</v>
      </c>
      <c r="G2" s="5" t="s">
        <v>48</v>
      </c>
      <c r="H2" s="7" t="s">
        <v>49</v>
      </c>
      <c r="I2" s="8"/>
      <c r="J2" s="8"/>
      <c r="K2" s="9"/>
      <c r="L2" s="8"/>
    </row>
    <row r="3" spans="1:12" ht="50" customHeight="1" x14ac:dyDescent="0.2">
      <c r="A3" s="4" t="s">
        <v>53</v>
      </c>
      <c r="B3" s="5" t="s">
        <v>43</v>
      </c>
      <c r="C3" s="5" t="s">
        <v>44</v>
      </c>
      <c r="D3" s="5" t="s">
        <v>54</v>
      </c>
      <c r="E3" s="5" t="s">
        <v>55</v>
      </c>
      <c r="F3" s="6" t="s">
        <v>56</v>
      </c>
      <c r="G3" s="5" t="s">
        <v>57</v>
      </c>
      <c r="H3" s="7" t="s">
        <v>49</v>
      </c>
      <c r="I3" s="8"/>
      <c r="J3" s="8"/>
      <c r="K3" s="9"/>
      <c r="L3" s="8"/>
    </row>
    <row r="4" spans="1:12" ht="50" customHeight="1" x14ac:dyDescent="0.2">
      <c r="A4" s="4" t="s">
        <v>58</v>
      </c>
      <c r="B4" s="5" t="s">
        <v>43</v>
      </c>
      <c r="C4" s="5" t="s">
        <v>59</v>
      </c>
      <c r="D4" s="5" t="s">
        <v>60</v>
      </c>
      <c r="E4" s="5" t="s">
        <v>61</v>
      </c>
      <c r="F4" s="6" t="s">
        <v>62</v>
      </c>
      <c r="G4" s="5" t="s">
        <v>63</v>
      </c>
      <c r="H4" s="7" t="s">
        <v>49</v>
      </c>
      <c r="I4" s="8"/>
      <c r="J4" s="8"/>
      <c r="K4" s="9"/>
      <c r="L4" s="8"/>
    </row>
    <row r="5" spans="1:12" ht="50" customHeight="1" x14ac:dyDescent="0.2">
      <c r="A5" s="4" t="s">
        <v>67</v>
      </c>
      <c r="B5" s="5" t="s">
        <v>43</v>
      </c>
      <c r="C5" s="5" t="s">
        <v>59</v>
      </c>
      <c r="D5" s="5" t="s">
        <v>68</v>
      </c>
      <c r="E5" s="5" t="s">
        <v>69</v>
      </c>
      <c r="F5" s="6" t="s">
        <v>70</v>
      </c>
      <c r="G5" s="5" t="s">
        <v>71</v>
      </c>
      <c r="H5" s="7" t="s">
        <v>72</v>
      </c>
      <c r="I5" s="8"/>
      <c r="J5" s="8"/>
      <c r="K5" s="9"/>
      <c r="L5" s="8"/>
    </row>
    <row r="6" spans="1:12" ht="50" customHeight="1" x14ac:dyDescent="0.2">
      <c r="A6" s="4" t="s">
        <v>73</v>
      </c>
      <c r="B6" s="5" t="s">
        <v>43</v>
      </c>
      <c r="C6" s="5" t="s">
        <v>74</v>
      </c>
      <c r="D6" s="5" t="s">
        <v>75</v>
      </c>
      <c r="E6" s="5" t="s">
        <v>76</v>
      </c>
      <c r="F6" s="6" t="s">
        <v>77</v>
      </c>
      <c r="G6" s="5" t="s">
        <v>78</v>
      </c>
      <c r="H6" s="7" t="s">
        <v>49</v>
      </c>
      <c r="I6" s="8"/>
      <c r="J6" s="8"/>
      <c r="K6" s="9"/>
      <c r="L6" s="8"/>
    </row>
    <row r="7" spans="1:12" ht="50" customHeight="1" x14ac:dyDescent="0.2">
      <c r="A7" s="4" t="s">
        <v>81</v>
      </c>
      <c r="B7" s="5" t="s">
        <v>43</v>
      </c>
      <c r="C7" s="5" t="s">
        <v>74</v>
      </c>
      <c r="D7" s="5" t="s">
        <v>82</v>
      </c>
      <c r="E7" s="5" t="s">
        <v>83</v>
      </c>
      <c r="F7" s="6" t="s">
        <v>84</v>
      </c>
      <c r="G7" s="5" t="s">
        <v>85</v>
      </c>
      <c r="H7" s="7" t="s">
        <v>49</v>
      </c>
      <c r="I7" s="8"/>
      <c r="J7" s="8"/>
      <c r="K7" s="9"/>
      <c r="L7" s="8"/>
    </row>
    <row r="8" spans="1:12" ht="50" customHeight="1" x14ac:dyDescent="0.2">
      <c r="A8" s="4" t="s">
        <v>87</v>
      </c>
      <c r="B8" s="5" t="s">
        <v>43</v>
      </c>
      <c r="C8" s="5" t="s">
        <v>88</v>
      </c>
      <c r="D8" s="5" t="s">
        <v>89</v>
      </c>
      <c r="E8" s="5" t="s">
        <v>90</v>
      </c>
      <c r="F8" s="6" t="s">
        <v>91</v>
      </c>
      <c r="G8" s="5" t="s">
        <v>92</v>
      </c>
      <c r="H8" s="7" t="s">
        <v>49</v>
      </c>
      <c r="I8" s="8"/>
      <c r="J8" s="8"/>
      <c r="K8" s="9"/>
      <c r="L8" s="8"/>
    </row>
    <row r="9" spans="1:12" ht="50" customHeight="1" x14ac:dyDescent="0.2">
      <c r="A9" s="4" t="s">
        <v>93</v>
      </c>
      <c r="B9" s="5" t="s">
        <v>43</v>
      </c>
      <c r="C9" s="5" t="s">
        <v>94</v>
      </c>
      <c r="D9" s="5" t="s">
        <v>95</v>
      </c>
      <c r="E9" s="5" t="s">
        <v>96</v>
      </c>
      <c r="F9" s="6" t="s">
        <v>97</v>
      </c>
      <c r="G9" s="5" t="s">
        <v>98</v>
      </c>
      <c r="H9" s="7" t="s">
        <v>49</v>
      </c>
      <c r="I9" s="8"/>
      <c r="J9" s="8"/>
      <c r="K9" s="9"/>
      <c r="L9" s="8"/>
    </row>
    <row r="10" spans="1:12" ht="50" customHeight="1" x14ac:dyDescent="0.2">
      <c r="A10" s="4" t="s">
        <v>99</v>
      </c>
      <c r="B10" s="5" t="s">
        <v>43</v>
      </c>
      <c r="C10" s="5" t="s">
        <v>94</v>
      </c>
      <c r="D10" s="5" t="s">
        <v>100</v>
      </c>
      <c r="E10" s="5" t="s">
        <v>101</v>
      </c>
      <c r="F10" s="6" t="s">
        <v>102</v>
      </c>
      <c r="G10" s="5" t="s">
        <v>103</v>
      </c>
      <c r="H10" s="7" t="s">
        <v>72</v>
      </c>
      <c r="I10" s="8"/>
      <c r="J10" s="8"/>
      <c r="K10" s="9"/>
      <c r="L10" s="8"/>
    </row>
    <row r="11" spans="1:12" ht="50" customHeight="1" x14ac:dyDescent="0.2">
      <c r="A11" s="4" t="s">
        <v>104</v>
      </c>
      <c r="B11" s="5" t="s">
        <v>43</v>
      </c>
      <c r="C11" s="5" t="s">
        <v>105</v>
      </c>
      <c r="D11" s="5" t="s">
        <v>106</v>
      </c>
      <c r="E11" s="5" t="s">
        <v>107</v>
      </c>
      <c r="F11" s="6" t="s">
        <v>108</v>
      </c>
      <c r="G11" s="5" t="s">
        <v>109</v>
      </c>
      <c r="H11" s="7" t="s">
        <v>49</v>
      </c>
      <c r="I11" s="8"/>
      <c r="J11" s="8"/>
      <c r="K11" s="9"/>
      <c r="L11" s="8"/>
    </row>
    <row r="12" spans="1:12" ht="50" customHeight="1" x14ac:dyDescent="0.2">
      <c r="A12" s="4" t="s">
        <v>111</v>
      </c>
      <c r="B12" s="5" t="s">
        <v>43</v>
      </c>
      <c r="C12" s="5" t="s">
        <v>105</v>
      </c>
      <c r="D12" s="5" t="s">
        <v>112</v>
      </c>
      <c r="E12" s="5" t="s">
        <v>113</v>
      </c>
      <c r="F12" s="6" t="s">
        <v>114</v>
      </c>
      <c r="G12" s="5" t="s">
        <v>115</v>
      </c>
      <c r="H12" s="7" t="s">
        <v>72</v>
      </c>
      <c r="I12" s="8"/>
      <c r="J12" s="8"/>
      <c r="K12" s="9"/>
      <c r="L12" s="8"/>
    </row>
    <row r="13" spans="1:12" ht="50" customHeight="1" x14ac:dyDescent="0.2">
      <c r="A13" s="4" t="s">
        <v>116</v>
      </c>
      <c r="B13" s="5" t="s">
        <v>43</v>
      </c>
      <c r="C13" s="5" t="s">
        <v>117</v>
      </c>
      <c r="D13" s="5" t="s">
        <v>118</v>
      </c>
      <c r="E13" s="5" t="s">
        <v>119</v>
      </c>
      <c r="F13" s="6" t="s">
        <v>120</v>
      </c>
      <c r="G13" s="5" t="s">
        <v>121</v>
      </c>
      <c r="H13" s="7" t="s">
        <v>49</v>
      </c>
      <c r="I13" s="8"/>
      <c r="J13" s="8"/>
      <c r="K13" s="9"/>
      <c r="L13" s="8"/>
    </row>
    <row r="14" spans="1:12" ht="50" customHeight="1" x14ac:dyDescent="0.2">
      <c r="A14" s="4" t="s">
        <v>122</v>
      </c>
      <c r="B14" s="5" t="s">
        <v>43</v>
      </c>
      <c r="C14" s="5" t="s">
        <v>117</v>
      </c>
      <c r="D14" s="5" t="s">
        <v>123</v>
      </c>
      <c r="E14" s="5" t="s">
        <v>124</v>
      </c>
      <c r="F14" s="6" t="s">
        <v>125</v>
      </c>
      <c r="G14" s="5" t="s">
        <v>126</v>
      </c>
      <c r="H14" s="7" t="s">
        <v>72</v>
      </c>
      <c r="I14" s="8"/>
      <c r="J14" s="8"/>
      <c r="K14" s="9"/>
      <c r="L14" s="8"/>
    </row>
    <row r="15" spans="1:12" ht="50" customHeight="1" x14ac:dyDescent="0.2">
      <c r="A15" s="4" t="s">
        <v>127</v>
      </c>
      <c r="B15" s="5" t="s">
        <v>43</v>
      </c>
      <c r="C15" s="5" t="s">
        <v>128</v>
      </c>
      <c r="D15" s="5" t="s">
        <v>129</v>
      </c>
      <c r="E15" s="5" t="s">
        <v>130</v>
      </c>
      <c r="F15" s="6" t="s">
        <v>131</v>
      </c>
      <c r="G15" s="5" t="s">
        <v>132</v>
      </c>
      <c r="H15" s="7" t="s">
        <v>72</v>
      </c>
      <c r="I15" s="8"/>
      <c r="J15" s="8"/>
      <c r="K15" s="9"/>
      <c r="L15" s="8"/>
    </row>
    <row r="16" spans="1:12" ht="50" customHeight="1" x14ac:dyDescent="0.2">
      <c r="A16" s="4" t="s">
        <v>133</v>
      </c>
      <c r="B16" s="5" t="s">
        <v>43</v>
      </c>
      <c r="C16" s="5" t="s">
        <v>128</v>
      </c>
      <c r="D16" s="5" t="s">
        <v>134</v>
      </c>
      <c r="E16" s="5" t="s">
        <v>135</v>
      </c>
      <c r="F16" s="6" t="s">
        <v>136</v>
      </c>
      <c r="G16" s="5" t="s">
        <v>137</v>
      </c>
      <c r="H16" s="7" t="s">
        <v>49</v>
      </c>
      <c r="I16" s="8"/>
      <c r="J16" s="8"/>
      <c r="K16" s="9"/>
      <c r="L16" s="8"/>
    </row>
    <row r="17" spans="1:12" ht="50" customHeight="1" x14ac:dyDescent="0.2">
      <c r="A17" s="4" t="s">
        <v>138</v>
      </c>
      <c r="B17" s="5" t="s">
        <v>43</v>
      </c>
      <c r="C17" s="5" t="s">
        <v>139</v>
      </c>
      <c r="D17" s="5" t="s">
        <v>140</v>
      </c>
      <c r="E17" s="5" t="s">
        <v>141</v>
      </c>
      <c r="F17" s="6" t="s">
        <v>142</v>
      </c>
      <c r="G17" s="5" t="s">
        <v>143</v>
      </c>
      <c r="H17" s="7" t="s">
        <v>49</v>
      </c>
      <c r="I17" s="8"/>
      <c r="J17" s="8"/>
      <c r="K17" s="9"/>
      <c r="L17" s="8"/>
    </row>
    <row r="18" spans="1:12" ht="50" customHeight="1" x14ac:dyDescent="0.2">
      <c r="A18" s="4" t="s">
        <v>145</v>
      </c>
      <c r="B18" s="5" t="s">
        <v>43</v>
      </c>
      <c r="C18" s="5" t="s">
        <v>139</v>
      </c>
      <c r="D18" s="5" t="s">
        <v>146</v>
      </c>
      <c r="E18" s="5" t="s">
        <v>147</v>
      </c>
      <c r="F18" s="6" t="s">
        <v>148</v>
      </c>
      <c r="G18" s="5" t="s">
        <v>149</v>
      </c>
      <c r="H18" s="7" t="s">
        <v>72</v>
      </c>
      <c r="I18" s="8"/>
      <c r="J18" s="8"/>
      <c r="K18" s="9"/>
      <c r="L18" s="8"/>
    </row>
    <row r="19" spans="1:12" ht="50" customHeight="1" x14ac:dyDescent="0.2">
      <c r="A19" s="10" t="s">
        <v>150</v>
      </c>
      <c r="B19" s="11" t="s">
        <v>151</v>
      </c>
      <c r="C19" s="11" t="s">
        <v>152</v>
      </c>
      <c r="D19" s="11" t="s">
        <v>153</v>
      </c>
      <c r="E19" s="11" t="s">
        <v>154</v>
      </c>
      <c r="F19" s="12" t="s">
        <v>155</v>
      </c>
      <c r="G19" s="11" t="s">
        <v>156</v>
      </c>
      <c r="H19" s="13" t="s">
        <v>49</v>
      </c>
      <c r="I19" s="8"/>
      <c r="J19" s="8"/>
      <c r="K19" s="9"/>
      <c r="L19" s="8"/>
    </row>
    <row r="20" spans="1:12" ht="50" customHeight="1" x14ac:dyDescent="0.2">
      <c r="A20" s="10" t="s">
        <v>158</v>
      </c>
      <c r="B20" s="11" t="s">
        <v>151</v>
      </c>
      <c r="C20" s="11" t="s">
        <v>152</v>
      </c>
      <c r="D20" s="11" t="s">
        <v>159</v>
      </c>
      <c r="E20" s="11" t="s">
        <v>160</v>
      </c>
      <c r="F20" s="12" t="s">
        <v>161</v>
      </c>
      <c r="G20" s="11" t="s">
        <v>162</v>
      </c>
      <c r="H20" s="13" t="s">
        <v>49</v>
      </c>
      <c r="I20" s="8"/>
      <c r="J20" s="8"/>
      <c r="K20" s="9"/>
      <c r="L20" s="8"/>
    </row>
    <row r="21" spans="1:12" ht="50" customHeight="1" x14ac:dyDescent="0.2">
      <c r="A21" s="10" t="s">
        <v>163</v>
      </c>
      <c r="B21" s="11" t="s">
        <v>151</v>
      </c>
      <c r="C21" s="11" t="s">
        <v>164</v>
      </c>
      <c r="D21" s="11" t="s">
        <v>165</v>
      </c>
      <c r="E21" s="11" t="s">
        <v>166</v>
      </c>
      <c r="F21" s="12" t="s">
        <v>167</v>
      </c>
      <c r="G21" s="11" t="s">
        <v>168</v>
      </c>
      <c r="H21" s="13" t="s">
        <v>49</v>
      </c>
      <c r="I21" s="8"/>
      <c r="J21" s="8"/>
      <c r="K21" s="9"/>
      <c r="L21" s="8"/>
    </row>
    <row r="22" spans="1:12" ht="50" customHeight="1" x14ac:dyDescent="0.2">
      <c r="A22" s="10" t="s">
        <v>170</v>
      </c>
      <c r="B22" s="11" t="s">
        <v>151</v>
      </c>
      <c r="C22" s="11" t="s">
        <v>164</v>
      </c>
      <c r="D22" s="11" t="s">
        <v>171</v>
      </c>
      <c r="E22" s="11" t="s">
        <v>172</v>
      </c>
      <c r="F22" s="12" t="s">
        <v>173</v>
      </c>
      <c r="G22" s="11" t="s">
        <v>174</v>
      </c>
      <c r="H22" s="13" t="s">
        <v>49</v>
      </c>
      <c r="I22" s="8"/>
      <c r="J22" s="8"/>
      <c r="K22" s="9"/>
      <c r="L22" s="8"/>
    </row>
    <row r="23" spans="1:12" ht="50" customHeight="1" x14ac:dyDescent="0.2">
      <c r="A23" s="10" t="s">
        <v>175</v>
      </c>
      <c r="B23" s="11" t="s">
        <v>151</v>
      </c>
      <c r="C23" s="11" t="s">
        <v>176</v>
      </c>
      <c r="D23" s="11" t="s">
        <v>177</v>
      </c>
      <c r="E23" s="11" t="s">
        <v>178</v>
      </c>
      <c r="F23" s="12" t="s">
        <v>179</v>
      </c>
      <c r="G23" s="11" t="s">
        <v>180</v>
      </c>
      <c r="H23" s="13" t="s">
        <v>49</v>
      </c>
      <c r="I23" s="8"/>
      <c r="J23" s="8"/>
      <c r="K23" s="9"/>
      <c r="L23" s="8"/>
    </row>
    <row r="24" spans="1:12" ht="50" customHeight="1" x14ac:dyDescent="0.2">
      <c r="A24" s="10" t="s">
        <v>181</v>
      </c>
      <c r="B24" s="11" t="s">
        <v>151</v>
      </c>
      <c r="C24" s="11" t="s">
        <v>176</v>
      </c>
      <c r="D24" s="11" t="s">
        <v>182</v>
      </c>
      <c r="E24" s="11" t="s">
        <v>183</v>
      </c>
      <c r="F24" s="12" t="s">
        <v>184</v>
      </c>
      <c r="G24" s="11" t="s">
        <v>185</v>
      </c>
      <c r="H24" s="13" t="s">
        <v>49</v>
      </c>
      <c r="I24" s="8"/>
      <c r="J24" s="8"/>
      <c r="K24" s="9"/>
      <c r="L24" s="8"/>
    </row>
    <row r="25" spans="1:12" ht="50" customHeight="1" x14ac:dyDescent="0.2">
      <c r="A25" s="10" t="s">
        <v>186</v>
      </c>
      <c r="B25" s="11" t="s">
        <v>151</v>
      </c>
      <c r="C25" s="11" t="s">
        <v>187</v>
      </c>
      <c r="D25" s="11" t="s">
        <v>188</v>
      </c>
      <c r="E25" s="11" t="s">
        <v>189</v>
      </c>
      <c r="F25" s="12" t="s">
        <v>190</v>
      </c>
      <c r="G25" s="11" t="s">
        <v>191</v>
      </c>
      <c r="H25" s="13" t="s">
        <v>49</v>
      </c>
      <c r="I25" s="8"/>
      <c r="J25" s="8"/>
      <c r="K25" s="9"/>
      <c r="L25" s="8"/>
    </row>
    <row r="26" spans="1:12" ht="50" customHeight="1" x14ac:dyDescent="0.2">
      <c r="A26" s="10" t="s">
        <v>192</v>
      </c>
      <c r="B26" s="11" t="s">
        <v>151</v>
      </c>
      <c r="C26" s="11" t="s">
        <v>187</v>
      </c>
      <c r="D26" s="11" t="s">
        <v>193</v>
      </c>
      <c r="E26" s="11" t="s">
        <v>194</v>
      </c>
      <c r="F26" s="12" t="s">
        <v>195</v>
      </c>
      <c r="G26" s="11" t="s">
        <v>196</v>
      </c>
      <c r="H26" s="13" t="s">
        <v>49</v>
      </c>
      <c r="I26" s="8"/>
      <c r="J26" s="8"/>
      <c r="K26" s="9"/>
      <c r="L26" s="8"/>
    </row>
    <row r="27" spans="1:12" ht="50" customHeight="1" x14ac:dyDescent="0.2">
      <c r="A27" s="10" t="s">
        <v>198</v>
      </c>
      <c r="B27" s="11" t="s">
        <v>151</v>
      </c>
      <c r="C27" s="11" t="s">
        <v>199</v>
      </c>
      <c r="D27" s="11" t="s">
        <v>200</v>
      </c>
      <c r="E27" s="11" t="s">
        <v>201</v>
      </c>
      <c r="F27" s="12" t="s">
        <v>202</v>
      </c>
      <c r="G27" s="11" t="s">
        <v>203</v>
      </c>
      <c r="H27" s="13" t="s">
        <v>49</v>
      </c>
      <c r="I27" s="8"/>
      <c r="J27" s="8"/>
      <c r="K27" s="9"/>
      <c r="L27" s="8"/>
    </row>
    <row r="28" spans="1:12" ht="50" customHeight="1" x14ac:dyDescent="0.2">
      <c r="A28" s="10" t="s">
        <v>205</v>
      </c>
      <c r="B28" s="11" t="s">
        <v>151</v>
      </c>
      <c r="C28" s="11" t="s">
        <v>199</v>
      </c>
      <c r="D28" s="11" t="s">
        <v>206</v>
      </c>
      <c r="E28" s="11" t="s">
        <v>207</v>
      </c>
      <c r="F28" s="12" t="s">
        <v>208</v>
      </c>
      <c r="G28" s="11" t="s">
        <v>209</v>
      </c>
      <c r="H28" s="13" t="s">
        <v>49</v>
      </c>
      <c r="I28" s="8"/>
      <c r="J28" s="8"/>
      <c r="K28" s="9"/>
      <c r="L28" s="8"/>
    </row>
    <row r="29" spans="1:12" ht="50" customHeight="1" x14ac:dyDescent="0.2">
      <c r="A29" s="10" t="s">
        <v>210</v>
      </c>
      <c r="B29" s="11" t="s">
        <v>151</v>
      </c>
      <c r="C29" s="11" t="s">
        <v>211</v>
      </c>
      <c r="D29" s="11" t="s">
        <v>212</v>
      </c>
      <c r="E29" s="11" t="s">
        <v>213</v>
      </c>
      <c r="F29" s="12" t="s">
        <v>214</v>
      </c>
      <c r="G29" s="11" t="s">
        <v>215</v>
      </c>
      <c r="H29" s="13" t="s">
        <v>72</v>
      </c>
      <c r="I29" s="8"/>
      <c r="J29" s="8"/>
      <c r="K29" s="9"/>
      <c r="L29" s="8"/>
    </row>
    <row r="30" spans="1:12" ht="50" customHeight="1" x14ac:dyDescent="0.2">
      <c r="A30" s="10" t="s">
        <v>216</v>
      </c>
      <c r="B30" s="11" t="s">
        <v>151</v>
      </c>
      <c r="C30" s="11" t="s">
        <v>211</v>
      </c>
      <c r="D30" s="11" t="s">
        <v>217</v>
      </c>
      <c r="E30" s="11" t="s">
        <v>218</v>
      </c>
      <c r="F30" s="12" t="s">
        <v>219</v>
      </c>
      <c r="G30" s="11" t="s">
        <v>220</v>
      </c>
      <c r="H30" s="13" t="s">
        <v>49</v>
      </c>
      <c r="I30" s="8"/>
      <c r="J30" s="8"/>
      <c r="K30" s="9"/>
      <c r="L30" s="8"/>
    </row>
    <row r="31" spans="1:12" ht="50" customHeight="1" x14ac:dyDescent="0.2">
      <c r="A31" s="10" t="s">
        <v>222</v>
      </c>
      <c r="B31" s="11" t="s">
        <v>151</v>
      </c>
      <c r="C31" s="11" t="s">
        <v>223</v>
      </c>
      <c r="D31" s="11" t="s">
        <v>224</v>
      </c>
      <c r="E31" s="11" t="s">
        <v>225</v>
      </c>
      <c r="F31" s="12" t="s">
        <v>226</v>
      </c>
      <c r="G31" s="11" t="s">
        <v>227</v>
      </c>
      <c r="H31" s="13" t="s">
        <v>49</v>
      </c>
      <c r="I31" s="8"/>
      <c r="J31" s="8"/>
      <c r="K31" s="9"/>
      <c r="L31" s="8"/>
    </row>
    <row r="32" spans="1:12" ht="50" customHeight="1" x14ac:dyDescent="0.2">
      <c r="A32" s="10" t="s">
        <v>228</v>
      </c>
      <c r="B32" s="11" t="s">
        <v>151</v>
      </c>
      <c r="C32" s="11" t="s">
        <v>229</v>
      </c>
      <c r="D32" s="11" t="s">
        <v>230</v>
      </c>
      <c r="E32" s="11" t="s">
        <v>231</v>
      </c>
      <c r="F32" s="12" t="s">
        <v>232</v>
      </c>
      <c r="G32" s="11" t="s">
        <v>233</v>
      </c>
      <c r="H32" s="13" t="s">
        <v>72</v>
      </c>
      <c r="I32" s="8"/>
      <c r="J32" s="8"/>
      <c r="K32" s="9"/>
      <c r="L32" s="8"/>
    </row>
    <row r="33" spans="1:12" ht="50" customHeight="1" x14ac:dyDescent="0.2">
      <c r="A33" s="10" t="s">
        <v>234</v>
      </c>
      <c r="B33" s="11" t="s">
        <v>151</v>
      </c>
      <c r="C33" s="11" t="s">
        <v>235</v>
      </c>
      <c r="D33" s="11" t="s">
        <v>236</v>
      </c>
      <c r="E33" s="11" t="s">
        <v>237</v>
      </c>
      <c r="F33" s="12" t="s">
        <v>238</v>
      </c>
      <c r="G33" s="11" t="s">
        <v>239</v>
      </c>
      <c r="H33" s="13" t="s">
        <v>49</v>
      </c>
      <c r="I33" s="8"/>
      <c r="J33" s="8"/>
      <c r="K33" s="9"/>
      <c r="L33" s="8"/>
    </row>
    <row r="34" spans="1:12" ht="50" customHeight="1" x14ac:dyDescent="0.2">
      <c r="A34" s="10" t="s">
        <v>241</v>
      </c>
      <c r="B34" s="11" t="s">
        <v>151</v>
      </c>
      <c r="C34" s="11" t="s">
        <v>242</v>
      </c>
      <c r="D34" s="11" t="s">
        <v>243</v>
      </c>
      <c r="E34" s="11" t="s">
        <v>244</v>
      </c>
      <c r="F34" s="12" t="s">
        <v>245</v>
      </c>
      <c r="G34" s="11" t="s">
        <v>246</v>
      </c>
      <c r="H34" s="13" t="s">
        <v>49</v>
      </c>
      <c r="I34" s="8"/>
      <c r="J34" s="8"/>
      <c r="K34" s="9"/>
      <c r="L34" s="8"/>
    </row>
    <row r="35" spans="1:12" ht="50" customHeight="1" x14ac:dyDescent="0.2">
      <c r="A35" s="10" t="s">
        <v>247</v>
      </c>
      <c r="B35" s="11" t="s">
        <v>151</v>
      </c>
      <c r="C35" s="11" t="s">
        <v>248</v>
      </c>
      <c r="D35" s="11" t="s">
        <v>249</v>
      </c>
      <c r="E35" s="11" t="s">
        <v>250</v>
      </c>
      <c r="F35" s="12" t="s">
        <v>251</v>
      </c>
      <c r="G35" s="11" t="s">
        <v>252</v>
      </c>
      <c r="H35" s="13" t="s">
        <v>72</v>
      </c>
      <c r="I35" s="8"/>
      <c r="J35" s="8"/>
      <c r="K35" s="9"/>
      <c r="L35" s="8"/>
    </row>
    <row r="36" spans="1:12" ht="50" customHeight="1" x14ac:dyDescent="0.2">
      <c r="A36" s="4" t="s">
        <v>253</v>
      </c>
      <c r="B36" s="5" t="s">
        <v>254</v>
      </c>
      <c r="C36" s="5" t="s">
        <v>255</v>
      </c>
      <c r="D36" s="5" t="s">
        <v>256</v>
      </c>
      <c r="E36" s="5" t="s">
        <v>257</v>
      </c>
      <c r="F36" s="6" t="s">
        <v>258</v>
      </c>
      <c r="G36" s="5" t="s">
        <v>259</v>
      </c>
      <c r="H36" s="7" t="s">
        <v>49</v>
      </c>
      <c r="I36" s="8"/>
      <c r="J36" s="8"/>
      <c r="K36" s="9"/>
      <c r="L36" s="8"/>
    </row>
    <row r="37" spans="1:12" ht="50" customHeight="1" x14ac:dyDescent="0.2">
      <c r="A37" s="4" t="s">
        <v>262</v>
      </c>
      <c r="B37" s="5" t="s">
        <v>254</v>
      </c>
      <c r="C37" s="5" t="s">
        <v>255</v>
      </c>
      <c r="D37" s="5" t="s">
        <v>263</v>
      </c>
      <c r="E37" s="5" t="s">
        <v>264</v>
      </c>
      <c r="F37" s="6" t="s">
        <v>265</v>
      </c>
      <c r="G37" s="5" t="s">
        <v>266</v>
      </c>
      <c r="H37" s="7" t="s">
        <v>49</v>
      </c>
      <c r="I37" s="8"/>
      <c r="J37" s="8"/>
      <c r="K37" s="9"/>
      <c r="L37" s="8"/>
    </row>
    <row r="38" spans="1:12" ht="50" customHeight="1" x14ac:dyDescent="0.2">
      <c r="A38" s="4" t="s">
        <v>267</v>
      </c>
      <c r="B38" s="5" t="s">
        <v>254</v>
      </c>
      <c r="C38" s="5" t="s">
        <v>268</v>
      </c>
      <c r="D38" s="5" t="s">
        <v>269</v>
      </c>
      <c r="E38" s="5" t="s">
        <v>270</v>
      </c>
      <c r="F38" s="6" t="s">
        <v>271</v>
      </c>
      <c r="G38" s="5" t="s">
        <v>272</v>
      </c>
      <c r="H38" s="7" t="s">
        <v>49</v>
      </c>
      <c r="I38" s="8"/>
      <c r="J38" s="8"/>
      <c r="K38" s="9"/>
      <c r="L38" s="8"/>
    </row>
    <row r="39" spans="1:12" ht="50" customHeight="1" x14ac:dyDescent="0.2">
      <c r="A39" s="4" t="s">
        <v>273</v>
      </c>
      <c r="B39" s="5" t="s">
        <v>254</v>
      </c>
      <c r="C39" s="5" t="s">
        <v>274</v>
      </c>
      <c r="D39" s="5" t="s">
        <v>275</v>
      </c>
      <c r="E39" s="5" t="s">
        <v>276</v>
      </c>
      <c r="F39" s="6" t="s">
        <v>277</v>
      </c>
      <c r="G39" s="5" t="s">
        <v>278</v>
      </c>
      <c r="H39" s="7" t="s">
        <v>49</v>
      </c>
      <c r="I39" s="8"/>
      <c r="J39" s="8"/>
      <c r="K39" s="9"/>
      <c r="L39" s="8"/>
    </row>
    <row r="40" spans="1:12" ht="50" customHeight="1" x14ac:dyDescent="0.2">
      <c r="A40" s="4" t="s">
        <v>280</v>
      </c>
      <c r="B40" s="5" t="s">
        <v>254</v>
      </c>
      <c r="C40" s="5" t="s">
        <v>274</v>
      </c>
      <c r="D40" s="5" t="s">
        <v>281</v>
      </c>
      <c r="E40" s="5" t="s">
        <v>282</v>
      </c>
      <c r="F40" s="6" t="s">
        <v>283</v>
      </c>
      <c r="G40" s="5" t="s">
        <v>284</v>
      </c>
      <c r="H40" s="7" t="s">
        <v>49</v>
      </c>
      <c r="I40" s="8"/>
      <c r="J40" s="8"/>
      <c r="K40" s="9"/>
      <c r="L40" s="8"/>
    </row>
    <row r="41" spans="1:12" ht="50" customHeight="1" x14ac:dyDescent="0.2">
      <c r="A41" s="4" t="s">
        <v>286</v>
      </c>
      <c r="B41" s="5" t="s">
        <v>254</v>
      </c>
      <c r="C41" s="5" t="s">
        <v>287</v>
      </c>
      <c r="D41" s="5" t="s">
        <v>288</v>
      </c>
      <c r="E41" s="5" t="s">
        <v>289</v>
      </c>
      <c r="F41" s="6" t="s">
        <v>290</v>
      </c>
      <c r="G41" s="5" t="s">
        <v>291</v>
      </c>
      <c r="H41" s="7" t="s">
        <v>49</v>
      </c>
      <c r="I41" s="8"/>
      <c r="J41" s="8"/>
      <c r="K41" s="9"/>
      <c r="L41" s="8"/>
    </row>
    <row r="42" spans="1:12" ht="50" customHeight="1" x14ac:dyDescent="0.2">
      <c r="A42" s="4" t="s">
        <v>292</v>
      </c>
      <c r="B42" s="5" t="s">
        <v>254</v>
      </c>
      <c r="C42" s="5" t="s">
        <v>287</v>
      </c>
      <c r="D42" s="5" t="s">
        <v>293</v>
      </c>
      <c r="E42" s="5" t="s">
        <v>294</v>
      </c>
      <c r="F42" s="6" t="s">
        <v>295</v>
      </c>
      <c r="G42" s="5" t="s">
        <v>296</v>
      </c>
      <c r="H42" s="7" t="s">
        <v>49</v>
      </c>
      <c r="I42" s="8"/>
      <c r="J42" s="8"/>
      <c r="K42" s="9"/>
      <c r="L42" s="8"/>
    </row>
    <row r="43" spans="1:12" ht="50" customHeight="1" x14ac:dyDescent="0.2">
      <c r="A43" s="4" t="s">
        <v>298</v>
      </c>
      <c r="B43" s="5" t="s">
        <v>254</v>
      </c>
      <c r="C43" s="5" t="s">
        <v>299</v>
      </c>
      <c r="D43" s="5" t="s">
        <v>300</v>
      </c>
      <c r="E43" s="5" t="s">
        <v>301</v>
      </c>
      <c r="F43" s="6" t="s">
        <v>302</v>
      </c>
      <c r="G43" s="5" t="s">
        <v>303</v>
      </c>
      <c r="H43" s="7" t="s">
        <v>49</v>
      </c>
      <c r="I43" s="8"/>
      <c r="J43" s="8"/>
      <c r="K43" s="9"/>
      <c r="L43" s="8"/>
    </row>
    <row r="44" spans="1:12" ht="50" customHeight="1" x14ac:dyDescent="0.2">
      <c r="A44" s="4" t="s">
        <v>304</v>
      </c>
      <c r="B44" s="5" t="s">
        <v>254</v>
      </c>
      <c r="C44" s="5" t="s">
        <v>299</v>
      </c>
      <c r="D44" s="5" t="s">
        <v>305</v>
      </c>
      <c r="E44" s="5" t="s">
        <v>306</v>
      </c>
      <c r="F44" s="6" t="s">
        <v>307</v>
      </c>
      <c r="G44" s="5" t="s">
        <v>308</v>
      </c>
      <c r="H44" s="7" t="s">
        <v>49</v>
      </c>
      <c r="I44" s="8"/>
      <c r="J44" s="8"/>
      <c r="K44" s="9"/>
      <c r="L44" s="8"/>
    </row>
    <row r="45" spans="1:12" ht="50" customHeight="1" x14ac:dyDescent="0.2">
      <c r="A45" s="4" t="s">
        <v>310</v>
      </c>
      <c r="B45" s="5" t="s">
        <v>254</v>
      </c>
      <c r="C45" s="5" t="s">
        <v>299</v>
      </c>
      <c r="D45" s="5" t="s">
        <v>311</v>
      </c>
      <c r="E45" s="5" t="s">
        <v>312</v>
      </c>
      <c r="F45" s="6" t="s">
        <v>313</v>
      </c>
      <c r="G45" s="5" t="s">
        <v>314</v>
      </c>
      <c r="H45" s="7" t="s">
        <v>49</v>
      </c>
      <c r="I45" s="8"/>
      <c r="J45" s="8"/>
      <c r="K45" s="9"/>
      <c r="L45" s="8"/>
    </row>
    <row r="46" spans="1:12" ht="50" customHeight="1" x14ac:dyDescent="0.2">
      <c r="A46" s="4" t="s">
        <v>315</v>
      </c>
      <c r="B46" s="5" t="s">
        <v>254</v>
      </c>
      <c r="C46" s="5" t="s">
        <v>316</v>
      </c>
      <c r="D46" s="5" t="s">
        <v>317</v>
      </c>
      <c r="E46" s="5" t="s">
        <v>318</v>
      </c>
      <c r="F46" s="6" t="s">
        <v>319</v>
      </c>
      <c r="G46" s="5" t="s">
        <v>320</v>
      </c>
      <c r="H46" s="7" t="s">
        <v>72</v>
      </c>
      <c r="I46" s="8"/>
      <c r="J46" s="8"/>
      <c r="K46" s="9"/>
      <c r="L46" s="8"/>
    </row>
    <row r="47" spans="1:12" ht="50" customHeight="1" x14ac:dyDescent="0.2">
      <c r="A47" s="4" t="s">
        <v>321</v>
      </c>
      <c r="B47" s="5" t="s">
        <v>254</v>
      </c>
      <c r="C47" s="5" t="s">
        <v>322</v>
      </c>
      <c r="D47" s="5" t="s">
        <v>323</v>
      </c>
      <c r="E47" s="5" t="s">
        <v>324</v>
      </c>
      <c r="F47" s="6" t="s">
        <v>325</v>
      </c>
      <c r="G47" s="5" t="s">
        <v>326</v>
      </c>
      <c r="H47" s="7" t="s">
        <v>49</v>
      </c>
      <c r="I47" s="8"/>
      <c r="J47" s="8"/>
      <c r="K47" s="9"/>
      <c r="L47" s="8"/>
    </row>
    <row r="48" spans="1:12" ht="50" customHeight="1" x14ac:dyDescent="0.2">
      <c r="A48" s="4" t="s">
        <v>328</v>
      </c>
      <c r="B48" s="5" t="s">
        <v>254</v>
      </c>
      <c r="C48" s="5" t="s">
        <v>322</v>
      </c>
      <c r="D48" s="5" t="s">
        <v>329</v>
      </c>
      <c r="E48" s="5" t="s">
        <v>330</v>
      </c>
      <c r="F48" s="6" t="s">
        <v>331</v>
      </c>
      <c r="G48" s="5" t="s">
        <v>332</v>
      </c>
      <c r="H48" s="7" t="s">
        <v>49</v>
      </c>
      <c r="I48" s="8"/>
      <c r="J48" s="8"/>
      <c r="K48" s="9"/>
      <c r="L48" s="8"/>
    </row>
    <row r="49" spans="1:12" ht="50" customHeight="1" x14ac:dyDescent="0.2">
      <c r="A49" s="4" t="s">
        <v>333</v>
      </c>
      <c r="B49" s="5" t="s">
        <v>254</v>
      </c>
      <c r="C49" s="5" t="s">
        <v>334</v>
      </c>
      <c r="D49" s="5" t="s">
        <v>335</v>
      </c>
      <c r="E49" s="5" t="s">
        <v>336</v>
      </c>
      <c r="F49" s="6" t="s">
        <v>337</v>
      </c>
      <c r="G49" s="5" t="s">
        <v>338</v>
      </c>
      <c r="H49" s="7" t="s">
        <v>72</v>
      </c>
      <c r="I49" s="8"/>
      <c r="J49" s="8"/>
      <c r="K49" s="9"/>
      <c r="L49" s="8"/>
    </row>
    <row r="50" spans="1:12" ht="50" customHeight="1" x14ac:dyDescent="0.2">
      <c r="A50" s="4" t="s">
        <v>339</v>
      </c>
      <c r="B50" s="5" t="s">
        <v>254</v>
      </c>
      <c r="C50" s="5" t="s">
        <v>340</v>
      </c>
      <c r="D50" s="5" t="s">
        <v>341</v>
      </c>
      <c r="E50" s="5" t="s">
        <v>342</v>
      </c>
      <c r="F50" s="6" t="s">
        <v>343</v>
      </c>
      <c r="G50" s="5" t="s">
        <v>344</v>
      </c>
      <c r="H50" s="7" t="s">
        <v>49</v>
      </c>
      <c r="I50" s="8"/>
      <c r="J50" s="8"/>
      <c r="K50" s="9"/>
      <c r="L50" s="8"/>
    </row>
    <row r="51" spans="1:12" ht="50" customHeight="1" x14ac:dyDescent="0.2">
      <c r="A51" s="4" t="s">
        <v>345</v>
      </c>
      <c r="B51" s="5" t="s">
        <v>254</v>
      </c>
      <c r="C51" s="5" t="s">
        <v>346</v>
      </c>
      <c r="D51" s="5" t="s">
        <v>347</v>
      </c>
      <c r="E51" s="5" t="s">
        <v>348</v>
      </c>
      <c r="F51" s="6" t="s">
        <v>349</v>
      </c>
      <c r="G51" s="5" t="s">
        <v>350</v>
      </c>
      <c r="H51" s="7" t="s">
        <v>49</v>
      </c>
      <c r="I51" s="8"/>
      <c r="J51" s="8"/>
      <c r="K51" s="9"/>
      <c r="L51" s="8"/>
    </row>
    <row r="52" spans="1:12" ht="50" customHeight="1" x14ac:dyDescent="0.2">
      <c r="A52" s="4" t="s">
        <v>351</v>
      </c>
      <c r="B52" s="5" t="s">
        <v>254</v>
      </c>
      <c r="C52" s="5" t="s">
        <v>352</v>
      </c>
      <c r="D52" s="5" t="s">
        <v>353</v>
      </c>
      <c r="E52" s="5" t="s">
        <v>354</v>
      </c>
      <c r="F52" s="6" t="s">
        <v>355</v>
      </c>
      <c r="G52" s="5" t="s">
        <v>356</v>
      </c>
      <c r="H52" s="7" t="s">
        <v>72</v>
      </c>
      <c r="I52" s="8"/>
      <c r="J52" s="8"/>
      <c r="K52" s="9"/>
      <c r="L52" s="8"/>
    </row>
    <row r="53" spans="1:12" ht="50" customHeight="1" x14ac:dyDescent="0.2">
      <c r="A53" s="10" t="s">
        <v>357</v>
      </c>
      <c r="B53" s="11" t="s">
        <v>358</v>
      </c>
      <c r="C53" s="11" t="s">
        <v>359</v>
      </c>
      <c r="D53" s="11" t="s">
        <v>360</v>
      </c>
      <c r="E53" s="11" t="s">
        <v>361</v>
      </c>
      <c r="F53" s="12" t="s">
        <v>362</v>
      </c>
      <c r="G53" s="11" t="s">
        <v>363</v>
      </c>
      <c r="H53" s="13" t="s">
        <v>49</v>
      </c>
      <c r="I53" s="8"/>
      <c r="J53" s="8"/>
      <c r="K53" s="9"/>
      <c r="L53" s="8"/>
    </row>
    <row r="54" spans="1:12" ht="50" customHeight="1" x14ac:dyDescent="0.2">
      <c r="A54" s="10" t="s">
        <v>365</v>
      </c>
      <c r="B54" s="11" t="s">
        <v>358</v>
      </c>
      <c r="C54" s="11" t="s">
        <v>359</v>
      </c>
      <c r="D54" s="11" t="s">
        <v>366</v>
      </c>
      <c r="E54" s="11" t="s">
        <v>367</v>
      </c>
      <c r="F54" s="12" t="s">
        <v>368</v>
      </c>
      <c r="G54" s="11" t="s">
        <v>369</v>
      </c>
      <c r="H54" s="13" t="s">
        <v>49</v>
      </c>
      <c r="I54" s="8"/>
      <c r="J54" s="8"/>
      <c r="K54" s="9"/>
      <c r="L54" s="8"/>
    </row>
    <row r="55" spans="1:12" ht="50" customHeight="1" x14ac:dyDescent="0.2">
      <c r="A55" s="10" t="s">
        <v>370</v>
      </c>
      <c r="B55" s="11" t="s">
        <v>358</v>
      </c>
      <c r="C55" s="11" t="s">
        <v>371</v>
      </c>
      <c r="D55" s="11" t="s">
        <v>372</v>
      </c>
      <c r="E55" s="11" t="s">
        <v>373</v>
      </c>
      <c r="F55" s="12" t="s">
        <v>374</v>
      </c>
      <c r="G55" s="11" t="s">
        <v>375</v>
      </c>
      <c r="H55" s="13" t="s">
        <v>49</v>
      </c>
      <c r="I55" s="8"/>
      <c r="J55" s="8"/>
      <c r="K55" s="9"/>
      <c r="L55" s="8"/>
    </row>
    <row r="56" spans="1:12" ht="50" customHeight="1" x14ac:dyDescent="0.2">
      <c r="A56" s="10" t="s">
        <v>376</v>
      </c>
      <c r="B56" s="11" t="s">
        <v>358</v>
      </c>
      <c r="C56" s="11" t="s">
        <v>371</v>
      </c>
      <c r="D56" s="11" t="s">
        <v>377</v>
      </c>
      <c r="E56" s="11" t="s">
        <v>378</v>
      </c>
      <c r="F56" s="12" t="s">
        <v>379</v>
      </c>
      <c r="G56" s="11" t="s">
        <v>380</v>
      </c>
      <c r="H56" s="13" t="s">
        <v>49</v>
      </c>
      <c r="I56" s="8"/>
      <c r="J56" s="8"/>
      <c r="K56" s="9"/>
      <c r="L56" s="8"/>
    </row>
    <row r="57" spans="1:12" ht="50" customHeight="1" x14ac:dyDescent="0.2">
      <c r="A57" s="10" t="s">
        <v>381</v>
      </c>
      <c r="B57" s="11" t="s">
        <v>358</v>
      </c>
      <c r="C57" s="11" t="s">
        <v>382</v>
      </c>
      <c r="D57" s="11" t="s">
        <v>383</v>
      </c>
      <c r="E57" s="11" t="s">
        <v>384</v>
      </c>
      <c r="F57" s="12" t="s">
        <v>385</v>
      </c>
      <c r="G57" s="11" t="s">
        <v>386</v>
      </c>
      <c r="H57" s="13" t="s">
        <v>49</v>
      </c>
      <c r="I57" s="8"/>
      <c r="J57" s="8"/>
      <c r="K57" s="9"/>
      <c r="L57" s="8"/>
    </row>
    <row r="58" spans="1:12" ht="50" customHeight="1" x14ac:dyDescent="0.2">
      <c r="A58" s="10" t="s">
        <v>388</v>
      </c>
      <c r="B58" s="11" t="s">
        <v>358</v>
      </c>
      <c r="C58" s="11" t="s">
        <v>382</v>
      </c>
      <c r="D58" s="11" t="s">
        <v>389</v>
      </c>
      <c r="E58" s="11" t="s">
        <v>390</v>
      </c>
      <c r="F58" s="12" t="s">
        <v>391</v>
      </c>
      <c r="G58" s="11" t="s">
        <v>392</v>
      </c>
      <c r="H58" s="13" t="s">
        <v>49</v>
      </c>
      <c r="I58" s="8"/>
      <c r="J58" s="8"/>
      <c r="K58" s="9"/>
      <c r="L58" s="8"/>
    </row>
    <row r="59" spans="1:12" ht="50" customHeight="1" x14ac:dyDescent="0.2">
      <c r="A59" s="10" t="s">
        <v>393</v>
      </c>
      <c r="B59" s="11" t="s">
        <v>358</v>
      </c>
      <c r="C59" s="11" t="s">
        <v>394</v>
      </c>
      <c r="D59" s="11" t="s">
        <v>395</v>
      </c>
      <c r="E59" s="11" t="s">
        <v>396</v>
      </c>
      <c r="F59" s="12" t="s">
        <v>397</v>
      </c>
      <c r="G59" s="11" t="s">
        <v>398</v>
      </c>
      <c r="H59" s="13" t="s">
        <v>49</v>
      </c>
      <c r="I59" s="8"/>
      <c r="J59" s="8"/>
      <c r="K59" s="9"/>
      <c r="L59" s="8"/>
    </row>
    <row r="60" spans="1:12" ht="50" customHeight="1" x14ac:dyDescent="0.2">
      <c r="A60" s="10" t="s">
        <v>400</v>
      </c>
      <c r="B60" s="11" t="s">
        <v>358</v>
      </c>
      <c r="C60" s="11" t="s">
        <v>394</v>
      </c>
      <c r="D60" s="11" t="s">
        <v>401</v>
      </c>
      <c r="E60" s="11" t="s">
        <v>402</v>
      </c>
      <c r="F60" s="12" t="s">
        <v>403</v>
      </c>
      <c r="G60" s="11" t="s">
        <v>404</v>
      </c>
      <c r="H60" s="13" t="s">
        <v>72</v>
      </c>
      <c r="I60" s="8"/>
      <c r="J60" s="8"/>
      <c r="K60" s="9"/>
      <c r="L60" s="8"/>
    </row>
    <row r="61" spans="1:12" ht="50" customHeight="1" x14ac:dyDescent="0.2">
      <c r="A61" s="10" t="s">
        <v>405</v>
      </c>
      <c r="B61" s="11" t="s">
        <v>358</v>
      </c>
      <c r="C61" s="11" t="s">
        <v>255</v>
      </c>
      <c r="D61" s="11" t="s">
        <v>406</v>
      </c>
      <c r="E61" s="11" t="s">
        <v>407</v>
      </c>
      <c r="F61" s="12" t="s">
        <v>408</v>
      </c>
      <c r="G61" s="11" t="s">
        <v>409</v>
      </c>
      <c r="H61" s="13" t="s">
        <v>72</v>
      </c>
      <c r="I61" s="8"/>
      <c r="J61" s="8"/>
      <c r="K61" s="9"/>
      <c r="L61" s="8"/>
    </row>
    <row r="62" spans="1:12" ht="50" customHeight="1" x14ac:dyDescent="0.2">
      <c r="A62" s="10" t="s">
        <v>410</v>
      </c>
      <c r="B62" s="11" t="s">
        <v>358</v>
      </c>
      <c r="C62" s="11" t="s">
        <v>411</v>
      </c>
      <c r="D62" s="11" t="s">
        <v>412</v>
      </c>
      <c r="E62" s="11" t="s">
        <v>413</v>
      </c>
      <c r="F62" s="12" t="s">
        <v>414</v>
      </c>
      <c r="G62" s="11" t="s">
        <v>415</v>
      </c>
      <c r="H62" s="13" t="s">
        <v>49</v>
      </c>
      <c r="I62" s="8"/>
      <c r="J62" s="8"/>
      <c r="K62" s="9"/>
      <c r="L62" s="8"/>
    </row>
    <row r="63" spans="1:12" ht="50" customHeight="1" x14ac:dyDescent="0.2">
      <c r="A63" s="10" t="s">
        <v>416</v>
      </c>
      <c r="B63" s="11" t="s">
        <v>358</v>
      </c>
      <c r="C63" s="11" t="s">
        <v>411</v>
      </c>
      <c r="D63" s="11" t="s">
        <v>417</v>
      </c>
      <c r="E63" s="11" t="s">
        <v>418</v>
      </c>
      <c r="F63" s="12" t="s">
        <v>419</v>
      </c>
      <c r="G63" s="11" t="s">
        <v>420</v>
      </c>
      <c r="H63" s="13" t="s">
        <v>49</v>
      </c>
      <c r="I63" s="8"/>
      <c r="J63" s="8"/>
      <c r="K63" s="9"/>
      <c r="L63" s="8"/>
    </row>
    <row r="64" spans="1:12" ht="50" customHeight="1" x14ac:dyDescent="0.2">
      <c r="A64" s="10" t="s">
        <v>421</v>
      </c>
      <c r="B64" s="11" t="s">
        <v>358</v>
      </c>
      <c r="C64" s="11" t="s">
        <v>411</v>
      </c>
      <c r="D64" s="11" t="s">
        <v>422</v>
      </c>
      <c r="E64" s="11" t="s">
        <v>423</v>
      </c>
      <c r="F64" s="12" t="s">
        <v>424</v>
      </c>
      <c r="G64" s="11" t="s">
        <v>425</v>
      </c>
      <c r="H64" s="13" t="s">
        <v>72</v>
      </c>
      <c r="I64" s="8"/>
      <c r="J64" s="8"/>
      <c r="K64" s="9"/>
      <c r="L64" s="8"/>
    </row>
    <row r="65" spans="1:12" ht="50" customHeight="1" x14ac:dyDescent="0.2">
      <c r="A65" s="10" t="s">
        <v>426</v>
      </c>
      <c r="B65" s="11" t="s">
        <v>358</v>
      </c>
      <c r="C65" s="11" t="s">
        <v>427</v>
      </c>
      <c r="D65" s="11" t="s">
        <v>428</v>
      </c>
      <c r="E65" s="11" t="s">
        <v>429</v>
      </c>
      <c r="F65" s="12" t="s">
        <v>430</v>
      </c>
      <c r="G65" s="11" t="s">
        <v>431</v>
      </c>
      <c r="H65" s="13" t="s">
        <v>49</v>
      </c>
      <c r="I65" s="8"/>
      <c r="J65" s="8"/>
      <c r="K65" s="9"/>
      <c r="L65" s="8"/>
    </row>
    <row r="66" spans="1:12" ht="50" customHeight="1" x14ac:dyDescent="0.2">
      <c r="A66" s="10" t="s">
        <v>432</v>
      </c>
      <c r="B66" s="11" t="s">
        <v>358</v>
      </c>
      <c r="C66" s="11" t="s">
        <v>427</v>
      </c>
      <c r="D66" s="11" t="s">
        <v>433</v>
      </c>
      <c r="E66" s="11" t="s">
        <v>434</v>
      </c>
      <c r="F66" s="12" t="s">
        <v>435</v>
      </c>
      <c r="G66" s="11" t="s">
        <v>436</v>
      </c>
      <c r="H66" s="13" t="s">
        <v>72</v>
      </c>
      <c r="I66" s="8"/>
      <c r="J66" s="8"/>
      <c r="K66" s="9"/>
      <c r="L66" s="8"/>
    </row>
    <row r="67" spans="1:12" ht="50" customHeight="1" x14ac:dyDescent="0.2">
      <c r="A67" s="10" t="s">
        <v>437</v>
      </c>
      <c r="B67" s="11" t="s">
        <v>358</v>
      </c>
      <c r="C67" s="11" t="s">
        <v>438</v>
      </c>
      <c r="D67" s="11" t="s">
        <v>439</v>
      </c>
      <c r="E67" s="11" t="s">
        <v>440</v>
      </c>
      <c r="F67" s="12" t="s">
        <v>441</v>
      </c>
      <c r="G67" s="11" t="s">
        <v>442</v>
      </c>
      <c r="H67" s="13" t="s">
        <v>72</v>
      </c>
      <c r="I67" s="8"/>
      <c r="J67" s="8"/>
      <c r="K67" s="9"/>
      <c r="L67" s="8"/>
    </row>
    <row r="68" spans="1:12" ht="50" customHeight="1" x14ac:dyDescent="0.2">
      <c r="A68" s="10" t="s">
        <v>443</v>
      </c>
      <c r="B68" s="11" t="s">
        <v>358</v>
      </c>
      <c r="C68" s="11" t="s">
        <v>444</v>
      </c>
      <c r="D68" s="11" t="s">
        <v>445</v>
      </c>
      <c r="E68" s="11" t="s">
        <v>446</v>
      </c>
      <c r="F68" s="12" t="s">
        <v>447</v>
      </c>
      <c r="G68" s="11" t="s">
        <v>448</v>
      </c>
      <c r="H68" s="13" t="s">
        <v>49</v>
      </c>
      <c r="I68" s="8"/>
      <c r="J68" s="8"/>
      <c r="K68" s="9"/>
      <c r="L68" s="8"/>
    </row>
    <row r="69" spans="1:12" ht="50" customHeight="1" x14ac:dyDescent="0.2">
      <c r="A69" s="4" t="s">
        <v>449</v>
      </c>
      <c r="B69" s="5" t="s">
        <v>450</v>
      </c>
      <c r="C69" s="5" t="s">
        <v>451</v>
      </c>
      <c r="D69" s="5" t="s">
        <v>452</v>
      </c>
      <c r="E69" s="5" t="s">
        <v>453</v>
      </c>
      <c r="F69" s="6" t="s">
        <v>454</v>
      </c>
      <c r="G69" s="5" t="s">
        <v>455</v>
      </c>
      <c r="H69" s="7" t="s">
        <v>49</v>
      </c>
      <c r="I69" s="8"/>
      <c r="J69" s="8"/>
      <c r="K69" s="9"/>
      <c r="L69" s="8"/>
    </row>
    <row r="70" spans="1:12" ht="50" customHeight="1" x14ac:dyDescent="0.2">
      <c r="A70" s="4" t="s">
        <v>458</v>
      </c>
      <c r="B70" s="5" t="s">
        <v>450</v>
      </c>
      <c r="C70" s="5" t="s">
        <v>451</v>
      </c>
      <c r="D70" s="5" t="s">
        <v>459</v>
      </c>
      <c r="E70" s="5" t="s">
        <v>460</v>
      </c>
      <c r="F70" s="6" t="s">
        <v>461</v>
      </c>
      <c r="G70" s="5" t="s">
        <v>462</v>
      </c>
      <c r="H70" s="7" t="s">
        <v>49</v>
      </c>
      <c r="I70" s="8"/>
      <c r="J70" s="8"/>
      <c r="K70" s="9"/>
      <c r="L70" s="8"/>
    </row>
    <row r="71" spans="1:12" ht="50" customHeight="1" x14ac:dyDescent="0.2">
      <c r="A71" s="4" t="s">
        <v>463</v>
      </c>
      <c r="B71" s="5" t="s">
        <v>450</v>
      </c>
      <c r="C71" s="5" t="s">
        <v>451</v>
      </c>
      <c r="D71" s="5" t="s">
        <v>464</v>
      </c>
      <c r="E71" s="5" t="s">
        <v>465</v>
      </c>
      <c r="F71" s="6" t="s">
        <v>466</v>
      </c>
      <c r="G71" s="5" t="s">
        <v>467</v>
      </c>
      <c r="H71" s="7" t="s">
        <v>49</v>
      </c>
      <c r="I71" s="8"/>
      <c r="J71" s="8"/>
      <c r="K71" s="9"/>
      <c r="L71" s="8"/>
    </row>
    <row r="72" spans="1:12" ht="50" customHeight="1" x14ac:dyDescent="0.2">
      <c r="A72" s="4" t="s">
        <v>468</v>
      </c>
      <c r="B72" s="5" t="s">
        <v>450</v>
      </c>
      <c r="C72" s="5" t="s">
        <v>469</v>
      </c>
      <c r="D72" s="5" t="s">
        <v>470</v>
      </c>
      <c r="E72" s="5" t="s">
        <v>471</v>
      </c>
      <c r="F72" s="6" t="s">
        <v>472</v>
      </c>
      <c r="G72" s="5" t="s">
        <v>473</v>
      </c>
      <c r="H72" s="7" t="s">
        <v>49</v>
      </c>
      <c r="I72" s="8"/>
      <c r="J72" s="8"/>
      <c r="K72" s="9"/>
      <c r="L72" s="8"/>
    </row>
    <row r="73" spans="1:12" ht="50" customHeight="1" x14ac:dyDescent="0.2">
      <c r="A73" s="4" t="s">
        <v>474</v>
      </c>
      <c r="B73" s="5" t="s">
        <v>450</v>
      </c>
      <c r="C73" s="5" t="s">
        <v>469</v>
      </c>
      <c r="D73" s="5" t="s">
        <v>475</v>
      </c>
      <c r="E73" s="5" t="s">
        <v>476</v>
      </c>
      <c r="F73" s="6" t="s">
        <v>477</v>
      </c>
      <c r="G73" s="5" t="s">
        <v>478</v>
      </c>
      <c r="H73" s="7" t="s">
        <v>49</v>
      </c>
      <c r="I73" s="8"/>
      <c r="J73" s="8"/>
      <c r="K73" s="9"/>
      <c r="L73" s="8"/>
    </row>
    <row r="74" spans="1:12" ht="50" customHeight="1" x14ac:dyDescent="0.2">
      <c r="A74" s="4" t="s">
        <v>479</v>
      </c>
      <c r="B74" s="5" t="s">
        <v>450</v>
      </c>
      <c r="C74" s="5" t="s">
        <v>480</v>
      </c>
      <c r="D74" s="5" t="s">
        <v>481</v>
      </c>
      <c r="E74" s="5" t="s">
        <v>482</v>
      </c>
      <c r="F74" s="6" t="s">
        <v>483</v>
      </c>
      <c r="G74" s="5" t="s">
        <v>484</v>
      </c>
      <c r="H74" s="7" t="s">
        <v>49</v>
      </c>
      <c r="I74" s="8"/>
      <c r="J74" s="8"/>
      <c r="K74" s="9"/>
      <c r="L74" s="8"/>
    </row>
    <row r="75" spans="1:12" ht="50" customHeight="1" x14ac:dyDescent="0.2">
      <c r="A75" s="4" t="s">
        <v>486</v>
      </c>
      <c r="B75" s="5" t="s">
        <v>450</v>
      </c>
      <c r="C75" s="5" t="s">
        <v>480</v>
      </c>
      <c r="D75" s="5" t="s">
        <v>487</v>
      </c>
      <c r="E75" s="5" t="s">
        <v>488</v>
      </c>
      <c r="F75" s="6" t="s">
        <v>489</v>
      </c>
      <c r="G75" s="5" t="s">
        <v>490</v>
      </c>
      <c r="H75" s="7" t="s">
        <v>49</v>
      </c>
      <c r="I75" s="8"/>
      <c r="J75" s="8"/>
      <c r="K75" s="9"/>
      <c r="L75" s="8"/>
    </row>
    <row r="76" spans="1:12" ht="50" customHeight="1" x14ac:dyDescent="0.2">
      <c r="A76" s="4" t="s">
        <v>491</v>
      </c>
      <c r="B76" s="5" t="s">
        <v>450</v>
      </c>
      <c r="C76" s="5" t="s">
        <v>187</v>
      </c>
      <c r="D76" s="5" t="s">
        <v>492</v>
      </c>
      <c r="E76" s="5" t="s">
        <v>493</v>
      </c>
      <c r="F76" s="6" t="s">
        <v>494</v>
      </c>
      <c r="G76" s="5" t="s">
        <v>495</v>
      </c>
      <c r="H76" s="7" t="s">
        <v>49</v>
      </c>
      <c r="I76" s="8"/>
      <c r="J76" s="8"/>
      <c r="K76" s="9"/>
      <c r="L76" s="8"/>
    </row>
    <row r="77" spans="1:12" ht="50" customHeight="1" x14ac:dyDescent="0.2">
      <c r="A77" s="4" t="s">
        <v>497</v>
      </c>
      <c r="B77" s="5" t="s">
        <v>450</v>
      </c>
      <c r="C77" s="5" t="s">
        <v>498</v>
      </c>
      <c r="D77" s="5" t="s">
        <v>499</v>
      </c>
      <c r="E77" s="5" t="s">
        <v>500</v>
      </c>
      <c r="F77" s="6" t="s">
        <v>501</v>
      </c>
      <c r="G77" s="5" t="s">
        <v>502</v>
      </c>
      <c r="H77" s="7" t="s">
        <v>49</v>
      </c>
      <c r="I77" s="8"/>
      <c r="J77" s="8"/>
      <c r="K77" s="9"/>
      <c r="L77" s="8"/>
    </row>
    <row r="78" spans="1:12" ht="50" customHeight="1" x14ac:dyDescent="0.2">
      <c r="A78" s="4" t="s">
        <v>504</v>
      </c>
      <c r="B78" s="5" t="s">
        <v>450</v>
      </c>
      <c r="C78" s="5" t="s">
        <v>505</v>
      </c>
      <c r="D78" s="5" t="s">
        <v>506</v>
      </c>
      <c r="E78" s="5" t="s">
        <v>507</v>
      </c>
      <c r="F78" s="6" t="s">
        <v>508</v>
      </c>
      <c r="G78" s="5" t="s">
        <v>509</v>
      </c>
      <c r="H78" s="7" t="s">
        <v>49</v>
      </c>
      <c r="I78" s="8"/>
      <c r="J78" s="8"/>
      <c r="K78" s="9"/>
      <c r="L78" s="8"/>
    </row>
    <row r="79" spans="1:12" ht="50" customHeight="1" x14ac:dyDescent="0.2">
      <c r="A79" s="4" t="s">
        <v>510</v>
      </c>
      <c r="B79" s="5" t="s">
        <v>450</v>
      </c>
      <c r="C79" s="5" t="s">
        <v>505</v>
      </c>
      <c r="D79" s="5" t="s">
        <v>511</v>
      </c>
      <c r="E79" s="5" t="s">
        <v>512</v>
      </c>
      <c r="F79" s="6" t="s">
        <v>513</v>
      </c>
      <c r="G79" s="5" t="s">
        <v>514</v>
      </c>
      <c r="H79" s="7" t="s">
        <v>72</v>
      </c>
      <c r="I79" s="8"/>
      <c r="J79" s="8"/>
      <c r="K79" s="9"/>
      <c r="L79" s="8"/>
    </row>
    <row r="80" spans="1:12" ht="50" customHeight="1" x14ac:dyDescent="0.2">
      <c r="A80" s="4" t="s">
        <v>515</v>
      </c>
      <c r="B80" s="5" t="s">
        <v>450</v>
      </c>
      <c r="C80" s="5" t="s">
        <v>516</v>
      </c>
      <c r="D80" s="5" t="s">
        <v>517</v>
      </c>
      <c r="E80" s="5" t="s">
        <v>518</v>
      </c>
      <c r="F80" s="6" t="s">
        <v>519</v>
      </c>
      <c r="G80" s="5" t="s">
        <v>520</v>
      </c>
      <c r="H80" s="7" t="s">
        <v>72</v>
      </c>
      <c r="I80" s="8"/>
      <c r="J80" s="8"/>
      <c r="K80" s="9"/>
      <c r="L80" s="8"/>
    </row>
    <row r="81" spans="1:12" ht="50" customHeight="1" x14ac:dyDescent="0.2">
      <c r="A81" s="4" t="s">
        <v>521</v>
      </c>
      <c r="B81" s="5" t="s">
        <v>450</v>
      </c>
      <c r="C81" s="5" t="s">
        <v>522</v>
      </c>
      <c r="D81" s="5" t="s">
        <v>523</v>
      </c>
      <c r="E81" s="5" t="s">
        <v>524</v>
      </c>
      <c r="F81" s="6" t="s">
        <v>525</v>
      </c>
      <c r="G81" s="5" t="s">
        <v>526</v>
      </c>
      <c r="H81" s="7" t="s">
        <v>49</v>
      </c>
      <c r="I81" s="8"/>
      <c r="J81" s="8"/>
      <c r="K81" s="9"/>
      <c r="L81" s="8"/>
    </row>
    <row r="82" spans="1:12" ht="50" customHeight="1" x14ac:dyDescent="0.2">
      <c r="A82" s="4" t="s">
        <v>527</v>
      </c>
      <c r="B82" s="5" t="s">
        <v>450</v>
      </c>
      <c r="C82" s="5" t="s">
        <v>522</v>
      </c>
      <c r="D82" s="5" t="s">
        <v>528</v>
      </c>
      <c r="E82" s="5" t="s">
        <v>529</v>
      </c>
      <c r="F82" s="6" t="s">
        <v>530</v>
      </c>
      <c r="G82" s="5" t="s">
        <v>531</v>
      </c>
      <c r="H82" s="7" t="s">
        <v>49</v>
      </c>
      <c r="I82" s="8"/>
      <c r="J82" s="8"/>
      <c r="K82" s="9"/>
      <c r="L82" s="8"/>
    </row>
    <row r="83" spans="1:12" ht="50" customHeight="1" x14ac:dyDescent="0.2">
      <c r="A83" s="4" t="s">
        <v>532</v>
      </c>
      <c r="B83" s="5" t="s">
        <v>450</v>
      </c>
      <c r="C83" s="5" t="s">
        <v>533</v>
      </c>
      <c r="D83" s="5" t="s">
        <v>534</v>
      </c>
      <c r="E83" s="5" t="s">
        <v>535</v>
      </c>
      <c r="F83" s="6" t="s">
        <v>536</v>
      </c>
      <c r="G83" s="5" t="s">
        <v>537</v>
      </c>
      <c r="H83" s="7" t="s">
        <v>72</v>
      </c>
      <c r="I83" s="8"/>
      <c r="J83" s="8"/>
      <c r="K83" s="9"/>
      <c r="L83" s="8"/>
    </row>
    <row r="84" spans="1:12" ht="50" customHeight="1" x14ac:dyDescent="0.2">
      <c r="A84" s="4" t="s">
        <v>538</v>
      </c>
      <c r="B84" s="5" t="s">
        <v>450</v>
      </c>
      <c r="C84" s="5" t="s">
        <v>539</v>
      </c>
      <c r="D84" s="5" t="s">
        <v>540</v>
      </c>
      <c r="E84" s="5" t="s">
        <v>541</v>
      </c>
      <c r="F84" s="6" t="s">
        <v>542</v>
      </c>
      <c r="G84" s="5" t="s">
        <v>543</v>
      </c>
      <c r="H84" s="7" t="s">
        <v>49</v>
      </c>
      <c r="I84" s="8"/>
      <c r="J84" s="8"/>
      <c r="K84" s="9"/>
      <c r="L84" s="8"/>
    </row>
    <row r="85" spans="1:12" ht="50" customHeight="1" x14ac:dyDescent="0.2">
      <c r="A85" s="4" t="s">
        <v>544</v>
      </c>
      <c r="B85" s="5" t="s">
        <v>450</v>
      </c>
      <c r="C85" s="5" t="s">
        <v>545</v>
      </c>
      <c r="D85" s="5" t="s">
        <v>546</v>
      </c>
      <c r="E85" s="5" t="s">
        <v>547</v>
      </c>
      <c r="F85" s="6" t="s">
        <v>548</v>
      </c>
      <c r="G85" s="5" t="s">
        <v>549</v>
      </c>
      <c r="H85" s="7" t="s">
        <v>72</v>
      </c>
      <c r="I85" s="8"/>
      <c r="J85" s="8"/>
      <c r="K85" s="9"/>
      <c r="L85" s="8"/>
    </row>
    <row r="86" spans="1:12" ht="50" customHeight="1" x14ac:dyDescent="0.2">
      <c r="A86" s="10" t="s">
        <v>550</v>
      </c>
      <c r="B86" s="11" t="s">
        <v>551</v>
      </c>
      <c r="C86" s="11" t="s">
        <v>552</v>
      </c>
      <c r="D86" s="11" t="s">
        <v>553</v>
      </c>
      <c r="E86" s="11" t="s">
        <v>554</v>
      </c>
      <c r="F86" s="12" t="s">
        <v>555</v>
      </c>
      <c r="G86" s="11" t="s">
        <v>556</v>
      </c>
      <c r="H86" s="13" t="s">
        <v>49</v>
      </c>
      <c r="I86" s="8"/>
      <c r="J86" s="8"/>
      <c r="K86" s="9"/>
      <c r="L86" s="8"/>
    </row>
    <row r="87" spans="1:12" ht="50" customHeight="1" x14ac:dyDescent="0.2">
      <c r="A87" s="10" t="s">
        <v>558</v>
      </c>
      <c r="B87" s="11" t="s">
        <v>551</v>
      </c>
      <c r="C87" s="11" t="s">
        <v>552</v>
      </c>
      <c r="D87" s="11" t="s">
        <v>559</v>
      </c>
      <c r="E87" s="11" t="s">
        <v>560</v>
      </c>
      <c r="F87" s="12" t="s">
        <v>561</v>
      </c>
      <c r="G87" s="11" t="s">
        <v>562</v>
      </c>
      <c r="H87" s="13" t="s">
        <v>49</v>
      </c>
      <c r="I87" s="8"/>
      <c r="J87" s="8"/>
      <c r="K87" s="9"/>
      <c r="L87" s="8"/>
    </row>
    <row r="88" spans="1:12" ht="50" customHeight="1" x14ac:dyDescent="0.2">
      <c r="A88" s="10" t="s">
        <v>28</v>
      </c>
      <c r="B88" s="11" t="s">
        <v>551</v>
      </c>
      <c r="C88" s="11" t="s">
        <v>563</v>
      </c>
      <c r="D88" s="11" t="s">
        <v>564</v>
      </c>
      <c r="E88" s="11" t="s">
        <v>565</v>
      </c>
      <c r="F88" s="12" t="s">
        <v>566</v>
      </c>
      <c r="G88" s="11" t="s">
        <v>567</v>
      </c>
      <c r="H88" s="13" t="s">
        <v>49</v>
      </c>
      <c r="I88" s="8"/>
      <c r="J88" s="8"/>
      <c r="K88" s="9"/>
      <c r="L88" s="8"/>
    </row>
    <row r="89" spans="1:12" ht="50" customHeight="1" x14ac:dyDescent="0.2">
      <c r="A89" s="10" t="s">
        <v>569</v>
      </c>
      <c r="B89" s="11" t="s">
        <v>551</v>
      </c>
      <c r="C89" s="11" t="s">
        <v>563</v>
      </c>
      <c r="D89" s="11" t="s">
        <v>570</v>
      </c>
      <c r="E89" s="11" t="s">
        <v>571</v>
      </c>
      <c r="F89" s="12" t="s">
        <v>572</v>
      </c>
      <c r="G89" s="11" t="s">
        <v>573</v>
      </c>
      <c r="H89" s="13" t="s">
        <v>49</v>
      </c>
      <c r="I89" s="8"/>
      <c r="J89" s="8"/>
      <c r="K89" s="9"/>
      <c r="L89" s="8"/>
    </row>
    <row r="90" spans="1:12" ht="50" customHeight="1" x14ac:dyDescent="0.2">
      <c r="A90" s="10" t="s">
        <v>574</v>
      </c>
      <c r="B90" s="11" t="s">
        <v>551</v>
      </c>
      <c r="C90" s="11" t="s">
        <v>575</v>
      </c>
      <c r="D90" s="11" t="s">
        <v>576</v>
      </c>
      <c r="E90" s="11" t="s">
        <v>577</v>
      </c>
      <c r="F90" s="12" t="s">
        <v>578</v>
      </c>
      <c r="G90" s="11" t="s">
        <v>579</v>
      </c>
      <c r="H90" s="13" t="s">
        <v>49</v>
      </c>
      <c r="I90" s="8"/>
      <c r="J90" s="8"/>
      <c r="K90" s="9"/>
      <c r="L90" s="8"/>
    </row>
    <row r="91" spans="1:12" ht="50" customHeight="1" x14ac:dyDescent="0.2">
      <c r="A91" s="10" t="s">
        <v>581</v>
      </c>
      <c r="B91" s="11" t="s">
        <v>551</v>
      </c>
      <c r="C91" s="11" t="s">
        <v>575</v>
      </c>
      <c r="D91" s="11" t="s">
        <v>582</v>
      </c>
      <c r="E91" s="11" t="s">
        <v>583</v>
      </c>
      <c r="F91" s="12" t="s">
        <v>584</v>
      </c>
      <c r="G91" s="11" t="s">
        <v>585</v>
      </c>
      <c r="H91" s="13" t="s">
        <v>49</v>
      </c>
      <c r="I91" s="8"/>
      <c r="J91" s="8"/>
      <c r="K91" s="9"/>
      <c r="L91" s="8"/>
    </row>
    <row r="92" spans="1:12" ht="50" customHeight="1" x14ac:dyDescent="0.2">
      <c r="A92" s="10" t="s">
        <v>587</v>
      </c>
      <c r="B92" s="11" t="s">
        <v>551</v>
      </c>
      <c r="C92" s="11" t="s">
        <v>588</v>
      </c>
      <c r="D92" s="11" t="s">
        <v>589</v>
      </c>
      <c r="E92" s="11" t="s">
        <v>590</v>
      </c>
      <c r="F92" s="12" t="s">
        <v>591</v>
      </c>
      <c r="G92" s="11" t="s">
        <v>592</v>
      </c>
      <c r="H92" s="13" t="s">
        <v>49</v>
      </c>
      <c r="I92" s="8"/>
      <c r="J92" s="8"/>
      <c r="K92" s="9"/>
      <c r="L92" s="8"/>
    </row>
    <row r="93" spans="1:12" ht="50" customHeight="1" x14ac:dyDescent="0.2">
      <c r="A93" s="10" t="s">
        <v>594</v>
      </c>
      <c r="B93" s="11" t="s">
        <v>551</v>
      </c>
      <c r="C93" s="11" t="s">
        <v>588</v>
      </c>
      <c r="D93" s="11" t="s">
        <v>595</v>
      </c>
      <c r="E93" s="11" t="s">
        <v>596</v>
      </c>
      <c r="F93" s="12" t="s">
        <v>597</v>
      </c>
      <c r="G93" s="11" t="s">
        <v>598</v>
      </c>
      <c r="H93" s="13" t="s">
        <v>49</v>
      </c>
      <c r="I93" s="8"/>
      <c r="J93" s="8"/>
      <c r="K93" s="9"/>
      <c r="L93" s="8"/>
    </row>
    <row r="94" spans="1:12" ht="50" customHeight="1" x14ac:dyDescent="0.2">
      <c r="A94" s="10" t="s">
        <v>599</v>
      </c>
      <c r="B94" s="11" t="s">
        <v>551</v>
      </c>
      <c r="C94" s="11" t="s">
        <v>588</v>
      </c>
      <c r="D94" s="11" t="s">
        <v>600</v>
      </c>
      <c r="E94" s="11" t="s">
        <v>601</v>
      </c>
      <c r="F94" s="12" t="s">
        <v>602</v>
      </c>
      <c r="G94" s="11" t="s">
        <v>603</v>
      </c>
      <c r="H94" s="13" t="s">
        <v>72</v>
      </c>
      <c r="I94" s="8"/>
      <c r="J94" s="8"/>
      <c r="K94" s="9"/>
      <c r="L94" s="8"/>
    </row>
    <row r="95" spans="1:12" ht="50" customHeight="1" x14ac:dyDescent="0.2">
      <c r="A95" s="10" t="s">
        <v>604</v>
      </c>
      <c r="B95" s="11" t="s">
        <v>551</v>
      </c>
      <c r="C95" s="11" t="s">
        <v>605</v>
      </c>
      <c r="D95" s="11" t="s">
        <v>606</v>
      </c>
      <c r="E95" s="11" t="s">
        <v>607</v>
      </c>
      <c r="F95" s="12" t="s">
        <v>608</v>
      </c>
      <c r="G95" s="11" t="s">
        <v>609</v>
      </c>
      <c r="H95" s="13" t="s">
        <v>49</v>
      </c>
      <c r="I95" s="8"/>
      <c r="J95" s="8"/>
      <c r="K95" s="9"/>
      <c r="L95" s="8"/>
    </row>
    <row r="96" spans="1:12" ht="50" customHeight="1" x14ac:dyDescent="0.2">
      <c r="A96" s="10" t="s">
        <v>611</v>
      </c>
      <c r="B96" s="11" t="s">
        <v>551</v>
      </c>
      <c r="C96" s="11" t="s">
        <v>605</v>
      </c>
      <c r="D96" s="11" t="s">
        <v>612</v>
      </c>
      <c r="E96" s="11" t="s">
        <v>613</v>
      </c>
      <c r="F96" s="12" t="s">
        <v>614</v>
      </c>
      <c r="G96" s="11" t="s">
        <v>615</v>
      </c>
      <c r="H96" s="13" t="s">
        <v>49</v>
      </c>
      <c r="I96" s="8"/>
      <c r="J96" s="8"/>
      <c r="K96" s="9"/>
      <c r="L96" s="8"/>
    </row>
    <row r="97" spans="1:12" ht="50" customHeight="1" x14ac:dyDescent="0.2">
      <c r="A97" s="10" t="s">
        <v>616</v>
      </c>
      <c r="B97" s="11" t="s">
        <v>551</v>
      </c>
      <c r="C97" s="11" t="s">
        <v>617</v>
      </c>
      <c r="D97" s="11" t="s">
        <v>618</v>
      </c>
      <c r="E97" s="11" t="s">
        <v>619</v>
      </c>
      <c r="F97" s="12" t="s">
        <v>620</v>
      </c>
      <c r="G97" s="11" t="s">
        <v>621</v>
      </c>
      <c r="H97" s="13" t="s">
        <v>49</v>
      </c>
      <c r="I97" s="8"/>
      <c r="J97" s="8"/>
      <c r="K97" s="9"/>
      <c r="L97" s="8"/>
    </row>
    <row r="98" spans="1:12" ht="50" customHeight="1" x14ac:dyDescent="0.2">
      <c r="A98" s="10" t="s">
        <v>623</v>
      </c>
      <c r="B98" s="11" t="s">
        <v>551</v>
      </c>
      <c r="C98" s="11" t="s">
        <v>624</v>
      </c>
      <c r="D98" s="11" t="s">
        <v>625</v>
      </c>
      <c r="E98" s="11" t="s">
        <v>626</v>
      </c>
      <c r="F98" s="12" t="s">
        <v>627</v>
      </c>
      <c r="G98" s="11" t="s">
        <v>628</v>
      </c>
      <c r="H98" s="13" t="s">
        <v>49</v>
      </c>
      <c r="I98" s="8"/>
      <c r="J98" s="8"/>
      <c r="K98" s="9"/>
      <c r="L98" s="8"/>
    </row>
    <row r="99" spans="1:12" ht="50" customHeight="1" x14ac:dyDescent="0.2">
      <c r="A99" s="10" t="s">
        <v>630</v>
      </c>
      <c r="B99" s="11" t="s">
        <v>551</v>
      </c>
      <c r="C99" s="11" t="s">
        <v>631</v>
      </c>
      <c r="D99" s="11" t="s">
        <v>632</v>
      </c>
      <c r="E99" s="11" t="s">
        <v>633</v>
      </c>
      <c r="F99" s="12" t="s">
        <v>634</v>
      </c>
      <c r="G99" s="11" t="s">
        <v>635</v>
      </c>
      <c r="H99" s="13" t="s">
        <v>72</v>
      </c>
      <c r="I99" s="8"/>
      <c r="J99" s="8"/>
      <c r="K99" s="9"/>
      <c r="L99" s="8"/>
    </row>
    <row r="100" spans="1:12" ht="50" customHeight="1" x14ac:dyDescent="0.2">
      <c r="A100" s="10" t="s">
        <v>636</v>
      </c>
      <c r="B100" s="11" t="s">
        <v>551</v>
      </c>
      <c r="C100" s="11" t="s">
        <v>637</v>
      </c>
      <c r="D100" s="11" t="s">
        <v>638</v>
      </c>
      <c r="E100" s="11" t="s">
        <v>639</v>
      </c>
      <c r="F100" s="12" t="s">
        <v>640</v>
      </c>
      <c r="G100" s="11" t="s">
        <v>641</v>
      </c>
      <c r="H100" s="13" t="s">
        <v>72</v>
      </c>
      <c r="I100" s="8"/>
      <c r="J100" s="8"/>
      <c r="K100" s="9"/>
      <c r="L100" s="8"/>
    </row>
    <row r="101" spans="1:12" ht="50" customHeight="1" x14ac:dyDescent="0.2">
      <c r="A101" s="10" t="s">
        <v>642</v>
      </c>
      <c r="B101" s="11" t="s">
        <v>551</v>
      </c>
      <c r="C101" s="11" t="s">
        <v>643</v>
      </c>
      <c r="D101" s="11" t="s">
        <v>644</v>
      </c>
      <c r="E101" s="11" t="s">
        <v>645</v>
      </c>
      <c r="F101" s="12" t="s">
        <v>646</v>
      </c>
      <c r="G101" s="11" t="s">
        <v>647</v>
      </c>
      <c r="H101" s="13" t="s">
        <v>49</v>
      </c>
      <c r="I101" s="8"/>
      <c r="J101" s="8"/>
      <c r="K101" s="9"/>
      <c r="L101" s="8"/>
    </row>
  </sheetData>
  <autoFilter ref="A1:L101" xr:uid="{00000000-0009-0000-0000-000001000000}"/>
  <conditionalFormatting sqref="K2:K101">
    <cfRule type="cellIs" dxfId="2" priority="2" operator="equal">
      <formula>"Red"</formula>
    </cfRule>
    <cfRule type="cellIs" dxfId="1" priority="3" operator="equal">
      <formula>"Amber"</formula>
    </cfRule>
    <cfRule type="cellIs" dxfId="0" priority="4" operator="equal">
      <formula>"Green"</formula>
    </cfRule>
  </conditionalFormatting>
  <dataValidations count="2">
    <dataValidation type="list" allowBlank="1" sqref="J2:J101" xr:uid="{00000000-0002-0000-0100-000000000000}">
      <formula1>"Not started,Requested,Received,Reviewed,Closed"</formula1>
      <formula2>0</formula2>
    </dataValidation>
    <dataValidation type="list" allowBlank="1" sqref="K2:K101" xr:uid="{00000000-0002-0000-0100-000001000000}">
      <formula1>"Green,Amber,Red"</formula1>
      <formula2>0</formula2>
    </dataValidation>
  </dataValidations>
  <pageMargins left="0.75" right="0.75" top="1" bottom="1" header="0.511811023622047" footer="0.511811023622047"/>
  <pageSetup fitToHeight="0" orientation="landscape" horizontalDpi="300" verticalDpi="300"/>
  <drawing r:id="rId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Q42"/>
  <sheetViews>
    <sheetView showGridLines="0" zoomScaleNormal="100" workbookViewId="0">
      <pane ySplit="3" topLeftCell="A4" activePane="bottomLeft" state="frozen"/>
      <selection pane="bottomLeft" activeCell="I15" sqref="I15"/>
    </sheetView>
  </sheetViews>
  <sheetFormatPr baseColWidth="10" defaultColWidth="8.6640625" defaultRowHeight="15" x14ac:dyDescent="0.2"/>
  <cols>
    <col min="1" max="1" width="3" customWidth="1"/>
    <col min="2" max="2" width="28" customWidth="1"/>
    <col min="3" max="3" width="13" customWidth="1"/>
    <col min="4" max="6" width="11" customWidth="1"/>
    <col min="7" max="7" width="15" customWidth="1"/>
    <col min="8" max="8" width="13" customWidth="1"/>
    <col min="9" max="19" width="9" customWidth="1"/>
  </cols>
  <sheetData>
    <row r="2" spans="2:17" ht="27.75" customHeight="1" x14ac:dyDescent="0.2">
      <c r="B2" s="29" t="s">
        <v>648</v>
      </c>
      <c r="C2" s="29"/>
      <c r="D2" s="29"/>
      <c r="E2" s="29"/>
      <c r="F2" s="29"/>
      <c r="G2" s="29"/>
      <c r="H2" s="29"/>
    </row>
    <row r="3" spans="2:17" ht="19.5" customHeight="1" x14ac:dyDescent="0.2">
      <c r="B3" s="30" t="s">
        <v>649</v>
      </c>
      <c r="C3" s="30"/>
      <c r="D3" s="30"/>
      <c r="E3" s="30"/>
      <c r="F3" s="30"/>
      <c r="G3" s="30"/>
      <c r="H3" s="30"/>
    </row>
    <row r="4" spans="2:17" ht="21.75" customHeight="1" x14ac:dyDescent="0.2">
      <c r="B4" s="31" t="s">
        <v>650</v>
      </c>
      <c r="C4" s="31"/>
      <c r="D4" s="31"/>
      <c r="E4" s="31"/>
      <c r="F4" s="31"/>
      <c r="G4" s="31"/>
      <c r="H4" s="31"/>
      <c r="J4" s="32" t="s">
        <v>65</v>
      </c>
      <c r="K4" s="32"/>
      <c r="L4" s="33" t="s">
        <v>79</v>
      </c>
      <c r="M4" s="33"/>
      <c r="N4" s="34" t="s">
        <v>52</v>
      </c>
      <c r="O4" s="34"/>
      <c r="P4" s="35" t="s">
        <v>651</v>
      </c>
      <c r="Q4" s="35"/>
    </row>
    <row r="6" spans="2:17" ht="25.5" customHeight="1" x14ac:dyDescent="0.2">
      <c r="B6" s="25" t="s">
        <v>652</v>
      </c>
      <c r="C6" s="25"/>
      <c r="D6" s="25"/>
      <c r="E6" s="25"/>
      <c r="F6" s="25"/>
      <c r="G6" s="25"/>
      <c r="H6" s="25"/>
    </row>
    <row r="7" spans="2:17" ht="18" customHeight="1" x14ac:dyDescent="0.2">
      <c r="B7" s="36" t="s">
        <v>653</v>
      </c>
      <c r="C7" s="36"/>
      <c r="D7" s="36"/>
      <c r="E7" s="36"/>
      <c r="F7" s="36"/>
      <c r="G7" s="36"/>
      <c r="H7" s="36"/>
    </row>
    <row r="8" spans="2:17" ht="24" customHeight="1" x14ac:dyDescent="0.2">
      <c r="B8" s="14" t="s">
        <v>35</v>
      </c>
      <c r="C8" s="15" t="s">
        <v>654</v>
      </c>
      <c r="D8" s="15" t="s">
        <v>65</v>
      </c>
      <c r="E8" s="15" t="s">
        <v>79</v>
      </c>
      <c r="F8" s="15" t="s">
        <v>52</v>
      </c>
      <c r="G8" s="15" t="s">
        <v>651</v>
      </c>
      <c r="H8" s="15" t="s">
        <v>655</v>
      </c>
    </row>
    <row r="9" spans="2:17" ht="15" customHeight="1" x14ac:dyDescent="0.2">
      <c r="B9" s="16" t="s">
        <v>43</v>
      </c>
      <c r="C9" s="17">
        <f>COUNTIFS('Question Bank'!$B:$B,$B9)</f>
        <v>17</v>
      </c>
      <c r="D9" s="17">
        <f>COUNTIFS('Question Bank'!$B:$B,$B9,'Question Bank'!$K:$K,"Red")</f>
        <v>1</v>
      </c>
      <c r="E9" s="17">
        <f>COUNTIFS('Question Bank'!$B:$B,$B9,'Question Bank'!$K:$K,"Amber")</f>
        <v>4</v>
      </c>
      <c r="F9" s="17">
        <f>COUNTIFS('Question Bank'!$B:$B,$B9,'Question Bank'!$K:$K,"Green")</f>
        <v>12</v>
      </c>
      <c r="G9" s="17">
        <f t="shared" ref="G9:G14" si="0">$C9-$D9-$E9-$F9</f>
        <v>0</v>
      </c>
      <c r="H9" s="18">
        <f t="shared" ref="H9:H15" si="1">IFERROR(($D9+$E9+$F9)/$C9,0)</f>
        <v>1</v>
      </c>
    </row>
    <row r="10" spans="2:17" ht="15" customHeight="1" x14ac:dyDescent="0.2">
      <c r="B10" s="19" t="s">
        <v>151</v>
      </c>
      <c r="C10" s="20">
        <f>COUNTIFS('Question Bank'!$B:$B,$B10)</f>
        <v>17</v>
      </c>
      <c r="D10" s="20">
        <f>COUNTIFS('Question Bank'!$B:$B,$B10,'Question Bank'!$K:$K,"Red")</f>
        <v>1</v>
      </c>
      <c r="E10" s="20">
        <f>COUNTIFS('Question Bank'!$B:$B,$B10,'Question Bank'!$K:$K,"Amber")</f>
        <v>3</v>
      </c>
      <c r="F10" s="20">
        <f>COUNTIFS('Question Bank'!$B:$B,$B10,'Question Bank'!$K:$K,"Green")</f>
        <v>10</v>
      </c>
      <c r="G10" s="20">
        <f t="shared" si="0"/>
        <v>3</v>
      </c>
      <c r="H10" s="21">
        <f t="shared" si="1"/>
        <v>0.82352941176470584</v>
      </c>
    </row>
    <row r="11" spans="2:17" ht="15" customHeight="1" x14ac:dyDescent="0.2">
      <c r="B11" s="16" t="s">
        <v>254</v>
      </c>
      <c r="C11" s="17">
        <f>COUNTIFS('Question Bank'!$B:$B,$B11)</f>
        <v>17</v>
      </c>
      <c r="D11" s="17">
        <f>COUNTIFS('Question Bank'!$B:$B,$B11,'Question Bank'!$K:$K,"Red")</f>
        <v>2</v>
      </c>
      <c r="E11" s="17">
        <f>COUNTIFS('Question Bank'!$B:$B,$B11,'Question Bank'!$K:$K,"Amber")</f>
        <v>3</v>
      </c>
      <c r="F11" s="17">
        <f>COUNTIFS('Question Bank'!$B:$B,$B11,'Question Bank'!$K:$K,"Green")</f>
        <v>6</v>
      </c>
      <c r="G11" s="17">
        <f t="shared" si="0"/>
        <v>6</v>
      </c>
      <c r="H11" s="18">
        <f t="shared" si="1"/>
        <v>0.6470588235294118</v>
      </c>
    </row>
    <row r="12" spans="2:17" ht="15" customHeight="1" x14ac:dyDescent="0.2">
      <c r="B12" s="19" t="s">
        <v>358</v>
      </c>
      <c r="C12" s="20">
        <f>COUNTIFS('Question Bank'!$B:$B,$B12)</f>
        <v>16</v>
      </c>
      <c r="D12" s="20">
        <f>COUNTIFS('Question Bank'!$B:$B,$B12,'Question Bank'!$K:$K,"Red")</f>
        <v>1</v>
      </c>
      <c r="E12" s="20">
        <f>COUNTIFS('Question Bank'!$B:$B,$B12,'Question Bank'!$K:$K,"Amber")</f>
        <v>1</v>
      </c>
      <c r="F12" s="20">
        <f>COUNTIFS('Question Bank'!$B:$B,$B12,'Question Bank'!$K:$K,"Green")</f>
        <v>4</v>
      </c>
      <c r="G12" s="20">
        <f t="shared" si="0"/>
        <v>10</v>
      </c>
      <c r="H12" s="21">
        <f t="shared" si="1"/>
        <v>0.375</v>
      </c>
    </row>
    <row r="13" spans="2:17" ht="15" customHeight="1" x14ac:dyDescent="0.2">
      <c r="B13" s="16" t="s">
        <v>450</v>
      </c>
      <c r="C13" s="17">
        <f>COUNTIFS('Question Bank'!$B:$B,$B13)</f>
        <v>17</v>
      </c>
      <c r="D13" s="17">
        <f>COUNTIFS('Question Bank'!$B:$B,$B13,'Question Bank'!$K:$K,"Red")</f>
        <v>1</v>
      </c>
      <c r="E13" s="17">
        <f>COUNTIFS('Question Bank'!$B:$B,$B13,'Question Bank'!$K:$K,"Amber")</f>
        <v>3</v>
      </c>
      <c r="F13" s="17">
        <f>COUNTIFS('Question Bank'!$B:$B,$B13,'Question Bank'!$K:$K,"Green")</f>
        <v>8</v>
      </c>
      <c r="G13" s="17">
        <f t="shared" si="0"/>
        <v>5</v>
      </c>
      <c r="H13" s="18">
        <f t="shared" si="1"/>
        <v>0.70588235294117652</v>
      </c>
    </row>
    <row r="14" spans="2:17" ht="15" customHeight="1" x14ac:dyDescent="0.2">
      <c r="B14" s="19" t="s">
        <v>551</v>
      </c>
      <c r="C14" s="20">
        <f>COUNTIFS('Question Bank'!$B:$B,$B14)</f>
        <v>16</v>
      </c>
      <c r="D14" s="20">
        <f>COUNTIFS('Question Bank'!$B:$B,$B14,'Question Bank'!$K:$K,"Red")</f>
        <v>4</v>
      </c>
      <c r="E14" s="20">
        <f>COUNTIFS('Question Bank'!$B:$B,$B14,'Question Bank'!$K:$K,"Amber")</f>
        <v>4</v>
      </c>
      <c r="F14" s="20">
        <f>COUNTIFS('Question Bank'!$B:$B,$B14,'Question Bank'!$K:$K,"Green")</f>
        <v>5</v>
      </c>
      <c r="G14" s="20">
        <f t="shared" si="0"/>
        <v>3</v>
      </c>
      <c r="H14" s="21">
        <f t="shared" si="1"/>
        <v>0.8125</v>
      </c>
    </row>
    <row r="15" spans="2:17" ht="15" customHeight="1" x14ac:dyDescent="0.2">
      <c r="B15" s="22" t="s">
        <v>656</v>
      </c>
      <c r="C15" s="23">
        <f>SUM(C9:C14)</f>
        <v>100</v>
      </c>
      <c r="D15" s="23">
        <f>SUM(D9:D14)</f>
        <v>10</v>
      </c>
      <c r="E15" s="23">
        <f>SUM(E9:E14)</f>
        <v>18</v>
      </c>
      <c r="F15" s="23">
        <f>SUM(F9:F14)</f>
        <v>45</v>
      </c>
      <c r="G15" s="23">
        <f>SUM(G9:G14)</f>
        <v>27</v>
      </c>
      <c r="H15" s="24">
        <f t="shared" si="1"/>
        <v>0.73</v>
      </c>
    </row>
    <row r="18" spans="2:8" ht="25.5" customHeight="1" x14ac:dyDescent="0.2">
      <c r="B18" s="25" t="s">
        <v>657</v>
      </c>
      <c r="C18" s="25"/>
      <c r="D18" s="25"/>
      <c r="E18" s="25"/>
      <c r="F18" s="25"/>
      <c r="G18" s="25"/>
      <c r="H18" s="25"/>
    </row>
    <row r="19" spans="2:8" ht="18" customHeight="1" x14ac:dyDescent="0.2">
      <c r="B19" s="36" t="s">
        <v>658</v>
      </c>
      <c r="C19" s="36"/>
      <c r="D19" s="36"/>
      <c r="E19" s="36"/>
      <c r="F19" s="36"/>
      <c r="G19" s="36"/>
      <c r="H19" s="36"/>
    </row>
    <row r="20" spans="2:8" ht="24" customHeight="1" x14ac:dyDescent="0.2">
      <c r="B20" s="14" t="s">
        <v>35</v>
      </c>
      <c r="C20" s="15" t="s">
        <v>654</v>
      </c>
      <c r="D20" s="15" t="s">
        <v>65</v>
      </c>
      <c r="E20" s="15" t="s">
        <v>79</v>
      </c>
      <c r="F20" s="15" t="s">
        <v>52</v>
      </c>
      <c r="G20" s="15" t="s">
        <v>651</v>
      </c>
      <c r="H20" s="15" t="s">
        <v>655</v>
      </c>
    </row>
    <row r="21" spans="2:8" ht="15" customHeight="1" x14ac:dyDescent="0.2">
      <c r="B21" s="16" t="s">
        <v>43</v>
      </c>
      <c r="C21" s="17">
        <f>COUNTIFS('Question Bank'!$B:$B,$B21,'Question Bank'!$H:$H,"Core")</f>
        <v>11</v>
      </c>
      <c r="D21" s="17">
        <f>COUNTIFS('Question Bank'!$B:$B,$B21,'Question Bank'!$H:$H,"Core",'Question Bank'!$K:$K,"Red")</f>
        <v>1</v>
      </c>
      <c r="E21" s="17">
        <f>COUNTIFS('Question Bank'!$B:$B,$B21,'Question Bank'!$H:$H,"Core",'Question Bank'!$K:$K,"Amber")</f>
        <v>4</v>
      </c>
      <c r="F21" s="17">
        <f>COUNTIFS('Question Bank'!$B:$B,$B21,'Question Bank'!$H:$H,"Core",'Question Bank'!$K:$K,"Green")</f>
        <v>6</v>
      </c>
      <c r="G21" s="17">
        <f t="shared" ref="G21:G26" si="2">$C21-$D21-$E21-$F21</f>
        <v>0</v>
      </c>
      <c r="H21" s="18">
        <f t="shared" ref="H21:H27" si="3">IFERROR(($D21+$E21+$F21)/$C21,0)</f>
        <v>1</v>
      </c>
    </row>
    <row r="22" spans="2:8" ht="15" customHeight="1" x14ac:dyDescent="0.2">
      <c r="B22" s="19" t="s">
        <v>151</v>
      </c>
      <c r="C22" s="20">
        <f>COUNTIFS('Question Bank'!$B:$B,$B22,'Question Bank'!$H:$H,"Core")</f>
        <v>14</v>
      </c>
      <c r="D22" s="20">
        <f>COUNTIFS('Question Bank'!$B:$B,$B22,'Question Bank'!$H:$H,"Core",'Question Bank'!$K:$K,"Red")</f>
        <v>1</v>
      </c>
      <c r="E22" s="20">
        <f>COUNTIFS('Question Bank'!$B:$B,$B22,'Question Bank'!$H:$H,"Core",'Question Bank'!$K:$K,"Amber")</f>
        <v>3</v>
      </c>
      <c r="F22" s="20">
        <f>COUNTIFS('Question Bank'!$B:$B,$B22,'Question Bank'!$H:$H,"Core",'Question Bank'!$K:$K,"Green")</f>
        <v>8</v>
      </c>
      <c r="G22" s="20">
        <f t="shared" si="2"/>
        <v>2</v>
      </c>
      <c r="H22" s="21">
        <f t="shared" si="3"/>
        <v>0.8571428571428571</v>
      </c>
    </row>
    <row r="23" spans="2:8" ht="15" customHeight="1" x14ac:dyDescent="0.2">
      <c r="B23" s="16" t="s">
        <v>254</v>
      </c>
      <c r="C23" s="17">
        <f>COUNTIFS('Question Bank'!$B:$B,$B23,'Question Bank'!$H:$H,"Core")</f>
        <v>14</v>
      </c>
      <c r="D23" s="17">
        <f>COUNTIFS('Question Bank'!$B:$B,$B23,'Question Bank'!$H:$H,"Core",'Question Bank'!$K:$K,"Red")</f>
        <v>2</v>
      </c>
      <c r="E23" s="17">
        <f>COUNTIFS('Question Bank'!$B:$B,$B23,'Question Bank'!$H:$H,"Core",'Question Bank'!$K:$K,"Amber")</f>
        <v>3</v>
      </c>
      <c r="F23" s="17">
        <f>COUNTIFS('Question Bank'!$B:$B,$B23,'Question Bank'!$H:$H,"Core",'Question Bank'!$K:$K,"Green")</f>
        <v>5</v>
      </c>
      <c r="G23" s="17">
        <f t="shared" si="2"/>
        <v>4</v>
      </c>
      <c r="H23" s="18">
        <f t="shared" si="3"/>
        <v>0.7142857142857143</v>
      </c>
    </row>
    <row r="24" spans="2:8" ht="15" customHeight="1" x14ac:dyDescent="0.2">
      <c r="B24" s="19" t="s">
        <v>358</v>
      </c>
      <c r="C24" s="20">
        <f>COUNTIFS('Question Bank'!$B:$B,$B24,'Question Bank'!$H:$H,"Core")</f>
        <v>11</v>
      </c>
      <c r="D24" s="20">
        <f>COUNTIFS('Question Bank'!$B:$B,$B24,'Question Bank'!$H:$H,"Core",'Question Bank'!$K:$K,"Red")</f>
        <v>1</v>
      </c>
      <c r="E24" s="20">
        <f>COUNTIFS('Question Bank'!$B:$B,$B24,'Question Bank'!$H:$H,"Core",'Question Bank'!$K:$K,"Amber")</f>
        <v>1</v>
      </c>
      <c r="F24" s="20">
        <f>COUNTIFS('Question Bank'!$B:$B,$B24,'Question Bank'!$H:$H,"Core",'Question Bank'!$K:$K,"Green")</f>
        <v>4</v>
      </c>
      <c r="G24" s="20">
        <f t="shared" si="2"/>
        <v>5</v>
      </c>
      <c r="H24" s="21">
        <f t="shared" si="3"/>
        <v>0.54545454545454541</v>
      </c>
    </row>
    <row r="25" spans="2:8" ht="15" customHeight="1" x14ac:dyDescent="0.2">
      <c r="B25" s="16" t="s">
        <v>450</v>
      </c>
      <c r="C25" s="17">
        <f>COUNTIFS('Question Bank'!$B:$B,$B25,'Question Bank'!$H:$H,"Core")</f>
        <v>13</v>
      </c>
      <c r="D25" s="17">
        <f>COUNTIFS('Question Bank'!$B:$B,$B25,'Question Bank'!$H:$H,"Core",'Question Bank'!$K:$K,"Red")</f>
        <v>1</v>
      </c>
      <c r="E25" s="17">
        <f>COUNTIFS('Question Bank'!$B:$B,$B25,'Question Bank'!$H:$H,"Core",'Question Bank'!$K:$K,"Amber")</f>
        <v>3</v>
      </c>
      <c r="F25" s="17">
        <f>COUNTIFS('Question Bank'!$B:$B,$B25,'Question Bank'!$H:$H,"Core",'Question Bank'!$K:$K,"Green")</f>
        <v>6</v>
      </c>
      <c r="G25" s="17">
        <f t="shared" si="2"/>
        <v>3</v>
      </c>
      <c r="H25" s="18">
        <f t="shared" si="3"/>
        <v>0.76923076923076927</v>
      </c>
    </row>
    <row r="26" spans="2:8" ht="15" customHeight="1" x14ac:dyDescent="0.2">
      <c r="B26" s="19" t="s">
        <v>551</v>
      </c>
      <c r="C26" s="20">
        <f>COUNTIFS('Question Bank'!$B:$B,$B26,'Question Bank'!$H:$H,"Core")</f>
        <v>13</v>
      </c>
      <c r="D26" s="20">
        <f>COUNTIFS('Question Bank'!$B:$B,$B26,'Question Bank'!$H:$H,"Core",'Question Bank'!$K:$K,"Red")</f>
        <v>4</v>
      </c>
      <c r="E26" s="20">
        <f>COUNTIFS('Question Bank'!$B:$B,$B26,'Question Bank'!$H:$H,"Core",'Question Bank'!$K:$K,"Amber")</f>
        <v>4</v>
      </c>
      <c r="F26" s="20">
        <f>COUNTIFS('Question Bank'!$B:$B,$B26,'Question Bank'!$H:$H,"Core",'Question Bank'!$K:$K,"Green")</f>
        <v>4</v>
      </c>
      <c r="G26" s="20">
        <f t="shared" si="2"/>
        <v>1</v>
      </c>
      <c r="H26" s="21">
        <f t="shared" si="3"/>
        <v>0.92307692307692313</v>
      </c>
    </row>
    <row r="27" spans="2:8" ht="15" customHeight="1" x14ac:dyDescent="0.2">
      <c r="B27" s="22" t="s">
        <v>656</v>
      </c>
      <c r="C27" s="23">
        <f>SUM(C21:C26)</f>
        <v>76</v>
      </c>
      <c r="D27" s="23">
        <f>SUM(D21:D26)</f>
        <v>10</v>
      </c>
      <c r="E27" s="23">
        <f>SUM(E21:E26)</f>
        <v>18</v>
      </c>
      <c r="F27" s="23">
        <f>SUM(F21:F26)</f>
        <v>33</v>
      </c>
      <c r="G27" s="23">
        <f>SUM(G21:G26)</f>
        <v>15</v>
      </c>
      <c r="H27" s="24">
        <f t="shared" si="3"/>
        <v>0.80263157894736847</v>
      </c>
    </row>
    <row r="30" spans="2:8" ht="25.5" customHeight="1" x14ac:dyDescent="0.2">
      <c r="B30" s="25" t="s">
        <v>659</v>
      </c>
      <c r="C30" s="25"/>
      <c r="D30" s="25"/>
      <c r="E30" s="25"/>
      <c r="F30" s="25"/>
      <c r="G30" s="25"/>
      <c r="H30" s="25"/>
    </row>
    <row r="31" spans="2:8" ht="18" customHeight="1" x14ac:dyDescent="0.2">
      <c r="B31" s="36" t="s">
        <v>660</v>
      </c>
      <c r="C31" s="36"/>
      <c r="D31" s="36"/>
      <c r="E31" s="36"/>
      <c r="F31" s="36"/>
      <c r="G31" s="36"/>
      <c r="H31" s="36"/>
    </row>
    <row r="32" spans="2:8" ht="24" customHeight="1" x14ac:dyDescent="0.2">
      <c r="B32" s="14" t="s">
        <v>35</v>
      </c>
      <c r="C32" s="15" t="s">
        <v>654</v>
      </c>
      <c r="D32" s="15" t="s">
        <v>65</v>
      </c>
      <c r="E32" s="15" t="s">
        <v>79</v>
      </c>
      <c r="F32" s="15" t="s">
        <v>52</v>
      </c>
      <c r="G32" s="15" t="s">
        <v>651</v>
      </c>
      <c r="H32" s="15" t="s">
        <v>655</v>
      </c>
    </row>
    <row r="33" spans="2:8" ht="15" customHeight="1" x14ac:dyDescent="0.2">
      <c r="B33" s="16" t="s">
        <v>43</v>
      </c>
      <c r="C33" s="17">
        <f>COUNTIFS('Question Bank'!$B:$B,$B33,'Question Bank'!$H:$H,"Deep-dive")</f>
        <v>6</v>
      </c>
      <c r="D33" s="17">
        <f>COUNTIFS('Question Bank'!$B:$B,$B33,'Question Bank'!$H:$H,"Deep-dive",'Question Bank'!$K:$K,"Red")</f>
        <v>0</v>
      </c>
      <c r="E33" s="17">
        <f>COUNTIFS('Question Bank'!$B:$B,$B33,'Question Bank'!$H:$H,"Deep-dive",'Question Bank'!$K:$K,"Amber")</f>
        <v>0</v>
      </c>
      <c r="F33" s="17">
        <f>COUNTIFS('Question Bank'!$B:$B,$B33,'Question Bank'!$H:$H,"Deep-dive",'Question Bank'!$K:$K,"Green")</f>
        <v>6</v>
      </c>
      <c r="G33" s="17">
        <f t="shared" ref="G33:G38" si="4">$C33-$D33-$E33-$F33</f>
        <v>0</v>
      </c>
      <c r="H33" s="18">
        <f t="shared" ref="H33:H39" si="5">IFERROR(($D33+$E33+$F33)/$C33,0)</f>
        <v>1</v>
      </c>
    </row>
    <row r="34" spans="2:8" ht="15" customHeight="1" x14ac:dyDescent="0.2">
      <c r="B34" s="19" t="s">
        <v>151</v>
      </c>
      <c r="C34" s="20">
        <f>COUNTIFS('Question Bank'!$B:$B,$B34,'Question Bank'!$H:$H,"Deep-dive")</f>
        <v>3</v>
      </c>
      <c r="D34" s="20">
        <f>COUNTIFS('Question Bank'!$B:$B,$B34,'Question Bank'!$H:$H,"Deep-dive",'Question Bank'!$K:$K,"Red")</f>
        <v>0</v>
      </c>
      <c r="E34" s="20">
        <f>COUNTIFS('Question Bank'!$B:$B,$B34,'Question Bank'!$H:$H,"Deep-dive",'Question Bank'!$K:$K,"Amber")</f>
        <v>0</v>
      </c>
      <c r="F34" s="20">
        <f>COUNTIFS('Question Bank'!$B:$B,$B34,'Question Bank'!$H:$H,"Deep-dive",'Question Bank'!$K:$K,"Green")</f>
        <v>2</v>
      </c>
      <c r="G34" s="20">
        <f t="shared" si="4"/>
        <v>1</v>
      </c>
      <c r="H34" s="21">
        <f t="shared" si="5"/>
        <v>0.66666666666666663</v>
      </c>
    </row>
    <row r="35" spans="2:8" ht="15" customHeight="1" x14ac:dyDescent="0.2">
      <c r="B35" s="16" t="s">
        <v>254</v>
      </c>
      <c r="C35" s="17">
        <f>COUNTIFS('Question Bank'!$B:$B,$B35,'Question Bank'!$H:$H,"Deep-dive")</f>
        <v>3</v>
      </c>
      <c r="D35" s="17">
        <f>COUNTIFS('Question Bank'!$B:$B,$B35,'Question Bank'!$H:$H,"Deep-dive",'Question Bank'!$K:$K,"Red")</f>
        <v>0</v>
      </c>
      <c r="E35" s="17">
        <f>COUNTIFS('Question Bank'!$B:$B,$B35,'Question Bank'!$H:$H,"Deep-dive",'Question Bank'!$K:$K,"Amber")</f>
        <v>0</v>
      </c>
      <c r="F35" s="17">
        <f>COUNTIFS('Question Bank'!$B:$B,$B35,'Question Bank'!$H:$H,"Deep-dive",'Question Bank'!$K:$K,"Green")</f>
        <v>1</v>
      </c>
      <c r="G35" s="17">
        <f t="shared" si="4"/>
        <v>2</v>
      </c>
      <c r="H35" s="18">
        <f t="shared" si="5"/>
        <v>0.33333333333333331</v>
      </c>
    </row>
    <row r="36" spans="2:8" ht="15" customHeight="1" x14ac:dyDescent="0.2">
      <c r="B36" s="19" t="s">
        <v>358</v>
      </c>
      <c r="C36" s="20">
        <f>COUNTIFS('Question Bank'!$B:$B,$B36,'Question Bank'!$H:$H,"Deep-dive")</f>
        <v>5</v>
      </c>
      <c r="D36" s="20">
        <f>COUNTIFS('Question Bank'!$B:$B,$B36,'Question Bank'!$H:$H,"Deep-dive",'Question Bank'!$K:$K,"Red")</f>
        <v>0</v>
      </c>
      <c r="E36" s="20">
        <f>COUNTIFS('Question Bank'!$B:$B,$B36,'Question Bank'!$H:$H,"Deep-dive",'Question Bank'!$K:$K,"Amber")</f>
        <v>0</v>
      </c>
      <c r="F36" s="20">
        <f>COUNTIFS('Question Bank'!$B:$B,$B36,'Question Bank'!$H:$H,"Deep-dive",'Question Bank'!$K:$K,"Green")</f>
        <v>0</v>
      </c>
      <c r="G36" s="20">
        <f t="shared" si="4"/>
        <v>5</v>
      </c>
      <c r="H36" s="21">
        <f t="shared" si="5"/>
        <v>0</v>
      </c>
    </row>
    <row r="37" spans="2:8" ht="15" customHeight="1" x14ac:dyDescent="0.2">
      <c r="B37" s="16" t="s">
        <v>450</v>
      </c>
      <c r="C37" s="17">
        <f>COUNTIFS('Question Bank'!$B:$B,$B37,'Question Bank'!$H:$H,"Deep-dive")</f>
        <v>4</v>
      </c>
      <c r="D37" s="17">
        <f>COUNTIFS('Question Bank'!$B:$B,$B37,'Question Bank'!$H:$H,"Deep-dive",'Question Bank'!$K:$K,"Red")</f>
        <v>0</v>
      </c>
      <c r="E37" s="17">
        <f>COUNTIFS('Question Bank'!$B:$B,$B37,'Question Bank'!$H:$H,"Deep-dive",'Question Bank'!$K:$K,"Amber")</f>
        <v>0</v>
      </c>
      <c r="F37" s="17">
        <f>COUNTIFS('Question Bank'!$B:$B,$B37,'Question Bank'!$H:$H,"Deep-dive",'Question Bank'!$K:$K,"Green")</f>
        <v>2</v>
      </c>
      <c r="G37" s="17">
        <f t="shared" si="4"/>
        <v>2</v>
      </c>
      <c r="H37" s="18">
        <f t="shared" si="5"/>
        <v>0.5</v>
      </c>
    </row>
    <row r="38" spans="2:8" ht="15" customHeight="1" x14ac:dyDescent="0.2">
      <c r="B38" s="19" t="s">
        <v>551</v>
      </c>
      <c r="C38" s="20">
        <f>COUNTIFS('Question Bank'!$B:$B,$B38,'Question Bank'!$H:$H,"Deep-dive")</f>
        <v>3</v>
      </c>
      <c r="D38" s="20">
        <f>COUNTIFS('Question Bank'!$B:$B,$B38,'Question Bank'!$H:$H,"Deep-dive",'Question Bank'!$K:$K,"Red")</f>
        <v>0</v>
      </c>
      <c r="E38" s="20">
        <f>COUNTIFS('Question Bank'!$B:$B,$B38,'Question Bank'!$H:$H,"Deep-dive",'Question Bank'!$K:$K,"Amber")</f>
        <v>0</v>
      </c>
      <c r="F38" s="20">
        <f>COUNTIFS('Question Bank'!$B:$B,$B38,'Question Bank'!$H:$H,"Deep-dive",'Question Bank'!$K:$K,"Green")</f>
        <v>1</v>
      </c>
      <c r="G38" s="20">
        <f t="shared" si="4"/>
        <v>2</v>
      </c>
      <c r="H38" s="21">
        <f t="shared" si="5"/>
        <v>0.33333333333333331</v>
      </c>
    </row>
    <row r="39" spans="2:8" ht="15" customHeight="1" x14ac:dyDescent="0.2">
      <c r="B39" s="22" t="s">
        <v>656</v>
      </c>
      <c r="C39" s="23">
        <f>SUM(C33:C38)</f>
        <v>24</v>
      </c>
      <c r="D39" s="23">
        <f>SUM(D33:D38)</f>
        <v>0</v>
      </c>
      <c r="E39" s="23">
        <f>SUM(E33:E38)</f>
        <v>0</v>
      </c>
      <c r="F39" s="23">
        <f>SUM(F33:F38)</f>
        <v>12</v>
      </c>
      <c r="G39" s="23">
        <f>SUM(G33:G38)</f>
        <v>12</v>
      </c>
      <c r="H39" s="24">
        <f t="shared" si="5"/>
        <v>0.5</v>
      </c>
    </row>
    <row r="41" spans="2:8" ht="18" customHeight="1" x14ac:dyDescent="0.2">
      <c r="B41" s="37" t="s">
        <v>661</v>
      </c>
      <c r="C41" s="37"/>
      <c r="D41" s="37"/>
      <c r="E41" s="37"/>
      <c r="F41" s="37"/>
      <c r="G41" s="37"/>
      <c r="H41" s="37"/>
    </row>
    <row r="42" spans="2:8" ht="18" customHeight="1" x14ac:dyDescent="0.2">
      <c r="B42" s="36" t="s">
        <v>662</v>
      </c>
      <c r="C42" s="36"/>
      <c r="D42" s="36"/>
      <c r="E42" s="36"/>
      <c r="F42" s="36"/>
      <c r="G42" s="36"/>
      <c r="H42" s="36"/>
    </row>
  </sheetData>
  <mergeCells count="15">
    <mergeCell ref="B19:H19"/>
    <mergeCell ref="B30:H30"/>
    <mergeCell ref="B31:H31"/>
    <mergeCell ref="B41:H41"/>
    <mergeCell ref="B42:H42"/>
    <mergeCell ref="N4:O4"/>
    <mergeCell ref="P4:Q4"/>
    <mergeCell ref="B6:H6"/>
    <mergeCell ref="B7:H7"/>
    <mergeCell ref="B18:H18"/>
    <mergeCell ref="B2:H2"/>
    <mergeCell ref="B3:H3"/>
    <mergeCell ref="B4:H4"/>
    <mergeCell ref="J4:K4"/>
    <mergeCell ref="L4:M4"/>
  </mergeCells>
  <pageMargins left="0.75" right="0.75" top="1" bottom="1" header="0.511811023622047" footer="0.511811023622047"/>
  <pageSetup fitToHeight="0" orientation="landscape"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ADD854E154A7D4F97BC3ABF6BC6823D" ma:contentTypeVersion="13" ma:contentTypeDescription="Create a new document." ma:contentTypeScope="" ma:versionID="167e715b8c615b254931826e766389d9">
  <xsd:schema xmlns:xsd="http://www.w3.org/2001/XMLSchema" xmlns:xs="http://www.w3.org/2001/XMLSchema" xmlns:p="http://schemas.microsoft.com/office/2006/metadata/properties" xmlns:ns2="b49c0b85-cf87-418f-94a5-0a7191a74268" xmlns:ns3="39fd00db-66a7-4536-9e2a-b9de6a9425f1" targetNamespace="http://schemas.microsoft.com/office/2006/metadata/properties" ma:root="true" ma:fieldsID="382884f228857115dbb1d7f9b5098ecd" ns2:_="" ns3:_="">
    <xsd:import namespace="b49c0b85-cf87-418f-94a5-0a7191a74268"/>
    <xsd:import namespace="39fd00db-66a7-4536-9e2a-b9de6a9425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9c0b85-cf87-418f-94a5-0a7191a74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bffe157-f6a6-4176-ab9a-84f6be726a0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fd00db-66a7-4536-9e2a-b9de6a9425f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d6365de-c0db-42dc-8c08-5e1e207efa48}" ma:internalName="TaxCatchAll" ma:showField="CatchAllData" ma:web="39fd00db-66a7-4536-9e2a-b9de6a9425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49c0b85-cf87-418f-94a5-0a7191a74268">
      <Terms xmlns="http://schemas.microsoft.com/office/infopath/2007/PartnerControls"/>
    </lcf76f155ced4ddcb4097134ff3c332f>
    <TaxCatchAll xmlns="39fd00db-66a7-4536-9e2a-b9de6a9425f1" xsi:nil="true"/>
  </documentManagement>
</p:properties>
</file>

<file path=customXml/itemProps1.xml><?xml version="1.0" encoding="utf-8"?>
<ds:datastoreItem xmlns:ds="http://schemas.openxmlformats.org/officeDocument/2006/customXml" ds:itemID="{3EEF23C6-0B86-4D28-BCE3-52C8729069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9c0b85-cf87-418f-94a5-0a7191a74268"/>
    <ds:schemaRef ds:uri="39fd00db-66a7-4536-9e2a-b9de6a942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30B7D2-A001-4106-8A18-3F31AC6C7B4B}">
  <ds:schemaRefs>
    <ds:schemaRef ds:uri="http://schemas.microsoft.com/sharepoint/v3/contenttype/forms"/>
  </ds:schemaRefs>
</ds:datastoreItem>
</file>

<file path=customXml/itemProps3.xml><?xml version="1.0" encoding="utf-8"?>
<ds:datastoreItem xmlns:ds="http://schemas.openxmlformats.org/officeDocument/2006/customXml" ds:itemID="{FF85A183-4E15-41A0-AF66-3DFCCC9EA50D}">
  <ds:schemaRefs>
    <ds:schemaRef ds:uri="http://schemas.openxmlformats.org/package/2006/metadata/core-properties"/>
    <ds:schemaRef ds:uri="39fd00db-66a7-4536-9e2a-b9de6a9425f1"/>
    <ds:schemaRef ds:uri="http://schemas.microsoft.com/office/2006/documentManagement/types"/>
    <ds:schemaRef ds:uri="http://schemas.microsoft.com/office/2006/metadata/properties"/>
    <ds:schemaRef ds:uri="http://www.w3.org/XML/1998/namespace"/>
    <ds:schemaRef ds:uri="http://purl.org/dc/terms/"/>
    <ds:schemaRef ds:uri="http://purl.org/dc/dcmitype/"/>
    <ds:schemaRef ds:uri="http://purl.org/dc/elements/1.1/"/>
    <ds:schemaRef ds:uri="http://schemas.microsoft.com/office/infopath/2007/PartnerControls"/>
    <ds:schemaRef ds:uri="b49c0b85-cf87-418f-94a5-0a7191a74268"/>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How to Use</vt:lpstr>
      <vt:lpstr>Question Bank</vt:lpstr>
      <vt:lpstr>Lever Summary</vt:lpstr>
      <vt:lpstr>'How to Use'!Print_Area</vt:lpstr>
      <vt:lpstr>'Question Bank'!Print_Area</vt:lpstr>
      <vt:lpstr>'Question Bank'!Print_Titles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Steve Carr</cp:lastModifiedBy>
  <cp:revision>2</cp:revision>
  <dcterms:created xsi:type="dcterms:W3CDTF">2026-09-26T21:36:28Z</dcterms:created>
  <dcterms:modified xsi:type="dcterms:W3CDTF">2026-10-11T14:12:11Z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0x010100DADD854E154A7D4F97BC3ABF6BC6823D</vt:lpwstr>
  </property>
  <property fmtid="{D5CDD505-2E9C-101B-9397-08002B2CF9AE}" pid="3" name="MediaServiceImageTags">
    <vt:lpwstr/>
  </property>
</Properties>
</file>